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runo\Documents\"/>
    </mc:Choice>
  </mc:AlternateContent>
  <xr:revisionPtr revIDLastSave="0" documentId="8_{5C874C08-0FBB-472C-ABF2-37D782BF7001}" xr6:coauthVersionLast="47" xr6:coauthVersionMax="47" xr10:uidLastSave="{00000000-0000-0000-0000-000000000000}"/>
  <bookViews>
    <workbookView xWindow="-110" yWindow="-110" windowWidth="25820" windowHeight="13900" firstSheet="1" activeTab="1" xr2:uid="{00000000-000D-0000-FFFF-FFFF00000000}"/>
  </bookViews>
  <sheets>
    <sheet name="TOC" sheetId="5" r:id="rId1"/>
    <sheet name="U.S. Prices " sheetId="4" r:id="rId2"/>
    <sheet name="Primary Waterproofing" sheetId="18" r:id="rId3"/>
    <sheet name="SHOWER SYSTEM -see freight tab" sheetId="34" r:id="rId4"/>
    <sheet name="Ultracare" sheetId="21" r:id="rId5"/>
    <sheet name="PP Level Duo Maxi and Mini" sheetId="22" r:id="rId6"/>
    <sheet name="Grout Chart 2026" sheetId="19" r:id="rId7"/>
    <sheet name="Grout &amp; Caulk UPCs" sheetId="32" r:id="rId8"/>
    <sheet name="Terms and Conditions" sheetId="36" r:id="rId9"/>
    <sheet name="FREIGHT CHARGES ADDENDUM" sheetId="35" r:id="rId10"/>
  </sheets>
  <definedNames>
    <definedName name="_xlnm._FilterDatabase" localSheetId="1" hidden="1">#N/A</definedName>
    <definedName name="_xlnm.Print_Area" localSheetId="9">'FREIGHT CHARGES ADDENDUM'!$A$1:$L$43</definedName>
    <definedName name="_xlnm.Print_Area" localSheetId="5">'PP Level Duo Maxi and Mini'!$A$1:$Q$150</definedName>
    <definedName name="_xlnm.Print_Area" localSheetId="2">'Primary Waterproofing'!$A$1:$N$39</definedName>
    <definedName name="_xlnm.Print_Area" localSheetId="3">'SHOWER SYSTEM -see freight tab'!$A$1:$P$57</definedName>
    <definedName name="_xlnm.Print_Area" localSheetId="0">TOC!$A$1:$F$246</definedName>
    <definedName name="_xlnm.Print_Area" localSheetId="1">'U.S. Prices '!$A$1:$N$865</definedName>
    <definedName name="_xlnm.Print_Area" localSheetId="4">Ultracare!$A$1:$N$167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4" l="1"/>
  <c r="L63" i="4" s="1"/>
  <c r="I63" i="4"/>
  <c r="H7" i="34"/>
  <c r="K7" i="34" s="1"/>
  <c r="J7" i="34"/>
  <c r="H8" i="34"/>
  <c r="K8" i="34" s="1"/>
  <c r="J8" i="34"/>
  <c r="H9" i="34"/>
  <c r="K9" i="34" s="1"/>
  <c r="J9" i="34"/>
  <c r="H10" i="34"/>
  <c r="J10" i="34"/>
  <c r="K10" i="34"/>
  <c r="H11" i="34"/>
  <c r="K11" i="34" s="1"/>
  <c r="J11" i="34"/>
  <c r="H12" i="34"/>
  <c r="K12" i="34" s="1"/>
  <c r="J12" i="34"/>
  <c r="H13" i="34"/>
  <c r="K13" i="34" s="1"/>
  <c r="J13" i="34"/>
  <c r="H14" i="34"/>
  <c r="J14" i="34"/>
  <c r="K14" i="34"/>
  <c r="H15" i="34"/>
  <c r="K15" i="34" s="1"/>
  <c r="J15" i="34"/>
  <c r="H16" i="34"/>
  <c r="J16" i="34"/>
  <c r="K16" i="34"/>
  <c r="H17" i="34"/>
  <c r="K17" i="34" s="1"/>
  <c r="J17" i="34"/>
  <c r="H21" i="34"/>
  <c r="K21" i="34" s="1"/>
  <c r="J21" i="34"/>
  <c r="H22" i="34"/>
  <c r="K22" i="34" s="1"/>
  <c r="J22" i="34"/>
  <c r="H23" i="34"/>
  <c r="K23" i="34" s="1"/>
  <c r="J23" i="34"/>
  <c r="H24" i="34"/>
  <c r="J24" i="34"/>
  <c r="K24" i="34"/>
  <c r="H28" i="34"/>
  <c r="J28" i="34"/>
  <c r="K28" i="34"/>
  <c r="H29" i="34"/>
  <c r="K29" i="34" s="1"/>
  <c r="J29" i="34"/>
  <c r="H30" i="34"/>
  <c r="J30" i="34"/>
  <c r="K30" i="34"/>
  <c r="H31" i="34"/>
  <c r="K31" i="34" s="1"/>
  <c r="J31" i="34"/>
  <c r="H35" i="34"/>
  <c r="K35" i="34" s="1"/>
  <c r="J35" i="34"/>
  <c r="H36" i="34"/>
  <c r="K36" i="34" s="1"/>
  <c r="J36" i="34"/>
  <c r="H37" i="34"/>
  <c r="J37" i="34"/>
  <c r="K37" i="34"/>
  <c r="H38" i="34"/>
  <c r="K38" i="34" s="1"/>
  <c r="J38" i="34"/>
  <c r="H42" i="34"/>
  <c r="K42" i="34" s="1"/>
  <c r="J42" i="34"/>
  <c r="H47" i="34"/>
  <c r="K47" i="34"/>
  <c r="H48" i="34"/>
  <c r="K48" i="34"/>
  <c r="H52" i="34"/>
  <c r="K52" i="34"/>
  <c r="H53" i="34"/>
  <c r="K53" i="34"/>
  <c r="H54" i="34"/>
  <c r="K54" i="34"/>
  <c r="L366" i="4" l="1"/>
  <c r="L365" i="4"/>
  <c r="I366" i="4"/>
  <c r="I365" i="4"/>
  <c r="I361" i="4"/>
  <c r="K361" i="4"/>
  <c r="L361" i="4" s="1"/>
  <c r="L215" i="4"/>
  <c r="I215" i="4"/>
  <c r="L139" i="4"/>
  <c r="K62" i="4"/>
  <c r="L62" i="4" s="1"/>
  <c r="I62" i="4"/>
  <c r="K149" i="22"/>
  <c r="L149" i="22" s="1"/>
  <c r="O149" i="22" s="1"/>
  <c r="J149" i="22"/>
  <c r="K146" i="22"/>
  <c r="N146" i="22" s="1"/>
  <c r="J146" i="22"/>
  <c r="N143" i="22"/>
  <c r="L143" i="22"/>
  <c r="O143" i="22" s="1"/>
  <c r="J143" i="22"/>
  <c r="N149" i="22" l="1"/>
  <c r="L146" i="22"/>
  <c r="O146" i="22" s="1"/>
  <c r="L424" i="4"/>
  <c r="I424" i="4"/>
  <c r="L423" i="4"/>
  <c r="I423" i="4"/>
  <c r="J10" i="22" l="1"/>
  <c r="L319" i="4"/>
  <c r="I319" i="4"/>
  <c r="L318" i="4"/>
  <c r="I318" i="4"/>
  <c r="L317" i="4"/>
  <c r="I317" i="4"/>
  <c r="L10" i="22" l="1"/>
  <c r="O10" i="22" s="1"/>
  <c r="I380" i="4"/>
  <c r="K860" i="4"/>
  <c r="L860" i="4" s="1"/>
  <c r="K855" i="4"/>
  <c r="L855" i="4" s="1"/>
  <c r="K852" i="4"/>
  <c r="L852" i="4" s="1"/>
  <c r="K850" i="4"/>
  <c r="L850" i="4" s="1"/>
  <c r="K849" i="4"/>
  <c r="L849" i="4" s="1"/>
  <c r="K847" i="4"/>
  <c r="L847" i="4" s="1"/>
  <c r="K613" i="4"/>
  <c r="L613" i="4" s="1"/>
  <c r="L134" i="22"/>
  <c r="J134" i="22"/>
  <c r="L131" i="22"/>
  <c r="J131" i="22"/>
  <c r="L121" i="22"/>
  <c r="J121" i="22"/>
  <c r="L118" i="22"/>
  <c r="J118" i="22"/>
  <c r="L115" i="22"/>
  <c r="J115" i="22"/>
  <c r="L112" i="22"/>
  <c r="J112" i="22"/>
  <c r="L109" i="22"/>
  <c r="J109" i="22"/>
  <c r="L106" i="22"/>
  <c r="J106" i="22"/>
  <c r="L103" i="22"/>
  <c r="J103" i="22"/>
  <c r="L100" i="22"/>
  <c r="J100" i="22"/>
  <c r="L97" i="22"/>
  <c r="J97" i="22"/>
  <c r="L94" i="22"/>
  <c r="J94" i="22"/>
  <c r="L91" i="22"/>
  <c r="J91" i="22"/>
  <c r="L88" i="22"/>
  <c r="J88" i="22"/>
  <c r="L85" i="22"/>
  <c r="J85" i="22"/>
  <c r="N81" i="22"/>
  <c r="L81" i="22"/>
  <c r="O81" i="22" s="1"/>
  <c r="J81" i="22"/>
  <c r="N75" i="22"/>
  <c r="L75" i="22"/>
  <c r="O75" i="22" s="1"/>
  <c r="J75" i="22"/>
  <c r="N72" i="22"/>
  <c r="L72" i="22"/>
  <c r="O72" i="22" s="1"/>
  <c r="J72" i="22"/>
  <c r="L68" i="22"/>
  <c r="J68" i="22"/>
  <c r="L65" i="22"/>
  <c r="J65" i="22"/>
  <c r="L62" i="22"/>
  <c r="J62" i="22"/>
  <c r="N59" i="22"/>
  <c r="L59" i="22"/>
  <c r="O59" i="22" s="1"/>
  <c r="J59" i="22"/>
  <c r="L55" i="22"/>
  <c r="J55" i="22"/>
  <c r="L52" i="22"/>
  <c r="J52" i="22"/>
  <c r="L49" i="22"/>
  <c r="J49" i="22"/>
  <c r="L46" i="22"/>
  <c r="J46" i="22"/>
  <c r="L43" i="22"/>
  <c r="J43" i="22"/>
  <c r="N40" i="22"/>
  <c r="L40" i="22"/>
  <c r="O40" i="22" s="1"/>
  <c r="J40" i="22"/>
  <c r="N36" i="22"/>
  <c r="L36" i="22"/>
  <c r="O36" i="22" s="1"/>
  <c r="J36" i="22"/>
  <c r="N33" i="22"/>
  <c r="L33" i="22"/>
  <c r="O33" i="22" s="1"/>
  <c r="J33" i="22"/>
  <c r="N30" i="22"/>
  <c r="L30" i="22"/>
  <c r="O30" i="22" s="1"/>
  <c r="J30" i="22"/>
  <c r="N26" i="22"/>
  <c r="L26" i="22"/>
  <c r="O26" i="22" s="1"/>
  <c r="J26" i="22"/>
  <c r="L23" i="22"/>
  <c r="J23" i="22"/>
  <c r="N19" i="22"/>
  <c r="L19" i="22"/>
  <c r="O19" i="22" s="1"/>
  <c r="J19" i="22"/>
  <c r="N16" i="22"/>
  <c r="L16" i="22"/>
  <c r="O16" i="22" s="1"/>
  <c r="J16" i="22"/>
  <c r="N13" i="22"/>
  <c r="L13" i="22"/>
  <c r="O13" i="22" s="1"/>
  <c r="J13" i="22"/>
  <c r="N10" i="22"/>
  <c r="L166" i="21"/>
  <c r="I166" i="21"/>
  <c r="L130" i="21"/>
  <c r="I130" i="21"/>
  <c r="L117" i="21"/>
  <c r="I117" i="21"/>
  <c r="L52" i="21"/>
  <c r="I52" i="21"/>
  <c r="K48" i="21"/>
  <c r="I48" i="21"/>
  <c r="L48" i="21" s="1"/>
  <c r="L47" i="21"/>
  <c r="K47" i="21"/>
  <c r="I15" i="21"/>
  <c r="L40" i="4"/>
  <c r="L41" i="4"/>
  <c r="L42" i="4"/>
  <c r="L43" i="4"/>
  <c r="L44" i="4"/>
  <c r="L45" i="4"/>
  <c r="C624" i="4"/>
  <c r="L241" i="4"/>
  <c r="I241" i="4"/>
  <c r="L240" i="4"/>
  <c r="I240" i="4"/>
  <c r="I40" i="4"/>
  <c r="I41" i="4"/>
  <c r="I42" i="4"/>
  <c r="I43" i="4"/>
  <c r="I44" i="4"/>
  <c r="I45" i="4"/>
  <c r="I863" i="4"/>
  <c r="L863" i="4" s="1"/>
  <c r="I862" i="4"/>
  <c r="L862" i="4" s="1"/>
  <c r="I861" i="4"/>
  <c r="L861" i="4" s="1"/>
  <c r="I860" i="4"/>
  <c r="I859" i="4"/>
  <c r="L859" i="4" s="1"/>
  <c r="I858" i="4"/>
  <c r="L858" i="4" s="1"/>
  <c r="I857" i="4"/>
  <c r="L857" i="4" s="1"/>
  <c r="I856" i="4"/>
  <c r="L856" i="4" s="1"/>
  <c r="I855" i="4"/>
  <c r="I854" i="4"/>
  <c r="L854" i="4" s="1"/>
  <c r="I853" i="4"/>
  <c r="L853" i="4" s="1"/>
  <c r="I852" i="4"/>
  <c r="I851" i="4"/>
  <c r="L851" i="4" s="1"/>
  <c r="I850" i="4"/>
  <c r="I849" i="4"/>
  <c r="I848" i="4"/>
  <c r="L848" i="4" s="1"/>
  <c r="I847" i="4"/>
  <c r="I846" i="4"/>
  <c r="L846" i="4" s="1"/>
  <c r="I326" i="4"/>
  <c r="K316" i="4"/>
  <c r="L316" i="4" s="1"/>
  <c r="I316" i="4"/>
  <c r="L291" i="4"/>
  <c r="I291" i="4"/>
  <c r="L290" i="4"/>
  <c r="I290" i="4"/>
  <c r="L289" i="4"/>
  <c r="I289" i="4"/>
  <c r="L288" i="4"/>
  <c r="I288" i="4"/>
  <c r="I548" i="4"/>
  <c r="K544" i="4"/>
  <c r="L544" i="4" s="1"/>
  <c r="I544" i="4"/>
  <c r="K543" i="4"/>
  <c r="L543" i="4" s="1"/>
  <c r="I543" i="4"/>
  <c r="K539" i="4"/>
  <c r="L539" i="4" s="1"/>
  <c r="I539" i="4"/>
  <c r="K538" i="4"/>
  <c r="L538" i="4" s="1"/>
  <c r="I538" i="4"/>
  <c r="L803" i="4"/>
  <c r="I803" i="4"/>
  <c r="L802" i="4"/>
  <c r="I802" i="4"/>
  <c r="K842" i="4"/>
  <c r="L842" i="4" s="1"/>
  <c r="I842" i="4"/>
  <c r="K838" i="4"/>
  <c r="L838" i="4" s="1"/>
  <c r="I838" i="4"/>
  <c r="K834" i="4"/>
  <c r="L834" i="4" s="1"/>
  <c r="I834" i="4"/>
  <c r="K833" i="4"/>
  <c r="L833" i="4" s="1"/>
  <c r="I833" i="4"/>
  <c r="K832" i="4"/>
  <c r="L832" i="4" s="1"/>
  <c r="I832" i="4"/>
  <c r="K831" i="4"/>
  <c r="L831" i="4" s="1"/>
  <c r="I831" i="4"/>
  <c r="K830" i="4"/>
  <c r="L830" i="4" s="1"/>
  <c r="I830" i="4"/>
  <c r="K829" i="4"/>
  <c r="L829" i="4" s="1"/>
  <c r="I829" i="4"/>
  <c r="L27" i="18"/>
  <c r="K27" i="18"/>
  <c r="L23" i="18"/>
  <c r="K23" i="18"/>
  <c r="L19" i="18"/>
  <c r="K19" i="18"/>
  <c r="L15" i="18"/>
  <c r="K15" i="18"/>
  <c r="L11" i="18"/>
  <c r="K11" i="18"/>
  <c r="L7" i="18"/>
  <c r="L268" i="4"/>
  <c r="I268" i="4"/>
  <c r="L267" i="4"/>
  <c r="I267" i="4"/>
  <c r="L266" i="4"/>
  <c r="I266" i="4"/>
  <c r="L265" i="4"/>
  <c r="I265" i="4"/>
  <c r="L155" i="4"/>
  <c r="L198" i="4"/>
  <c r="L194" i="4"/>
  <c r="L105" i="4"/>
  <c r="L104" i="4"/>
  <c r="L114" i="4"/>
  <c r="L99" i="4"/>
  <c r="L110" i="4"/>
  <c r="L109" i="4"/>
  <c r="L167" i="4"/>
  <c r="L163" i="4"/>
  <c r="L147" i="4"/>
  <c r="L143" i="4"/>
  <c r="L134" i="4"/>
  <c r="L130" i="4"/>
  <c r="L129" i="4"/>
  <c r="L171" i="4"/>
  <c r="L187" i="4"/>
  <c r="L179" i="4"/>
  <c r="L175" i="4"/>
  <c r="L80" i="4"/>
  <c r="L79" i="4"/>
  <c r="L78" i="4"/>
  <c r="L710" i="4"/>
  <c r="L370" i="4"/>
  <c r="I370" i="4"/>
  <c r="I171" i="4"/>
  <c r="I167" i="4"/>
  <c r="L342" i="4"/>
  <c r="I342" i="4"/>
  <c r="L331" i="4"/>
  <c r="I331" i="4"/>
  <c r="K236" i="4"/>
  <c r="L236" i="4" s="1"/>
  <c r="I236" i="4"/>
  <c r="K235" i="4"/>
  <c r="L235" i="4" s="1"/>
  <c r="I235" i="4"/>
  <c r="K234" i="4"/>
  <c r="L234" i="4" s="1"/>
  <c r="I234" i="4"/>
  <c r="I187" i="4"/>
  <c r="L183" i="4"/>
  <c r="I183" i="4"/>
  <c r="I179" i="4"/>
  <c r="L709" i="4"/>
  <c r="L419" i="4"/>
  <c r="I419" i="4"/>
  <c r="L418" i="4"/>
  <c r="I418" i="4"/>
  <c r="L534" i="4"/>
  <c r="I534" i="4"/>
  <c r="I58" i="4"/>
  <c r="L58" i="4"/>
  <c r="I67" i="4"/>
  <c r="L67" i="4"/>
  <c r="I68" i="4"/>
  <c r="I69" i="4"/>
  <c r="L69" i="4"/>
  <c r="I73" i="4"/>
  <c r="L73" i="4"/>
  <c r="I74" i="4"/>
  <c r="L74" i="4"/>
  <c r="I79" i="4"/>
  <c r="I87" i="4"/>
  <c r="K87" i="4"/>
  <c r="L87" i="4" s="1"/>
  <c r="I88" i="4"/>
  <c r="K88" i="4"/>
  <c r="L88" i="4" s="1"/>
  <c r="I118" i="4"/>
  <c r="K118" i="4"/>
  <c r="L118" i="4" s="1"/>
  <c r="I122" i="4"/>
  <c r="K122" i="4"/>
  <c r="L122" i="4" s="1"/>
  <c r="I159" i="4"/>
  <c r="L159" i="4"/>
  <c r="I202" i="4"/>
  <c r="L202" i="4"/>
  <c r="I203" i="4"/>
  <c r="L203" i="4"/>
  <c r="I207" i="4"/>
  <c r="L207" i="4"/>
  <c r="I208" i="4"/>
  <c r="L208" i="4"/>
  <c r="L222" i="4"/>
  <c r="I223" i="4"/>
  <c r="L223" i="4"/>
  <c r="L229" i="4"/>
  <c r="I230" i="4"/>
  <c r="L230" i="4"/>
  <c r="I246" i="4"/>
  <c r="L246" i="4"/>
  <c r="I272" i="4"/>
  <c r="L272" i="4"/>
  <c r="I273" i="4"/>
  <c r="L273" i="4"/>
  <c r="I274" i="4"/>
  <c r="L274" i="4"/>
  <c r="I278" i="4"/>
  <c r="L278" i="4"/>
  <c r="I279" i="4"/>
  <c r="L279" i="4"/>
  <c r="I283" i="4"/>
  <c r="L283" i="4"/>
  <c r="I284" i="4"/>
  <c r="L284" i="4"/>
  <c r="I295" i="4"/>
  <c r="L295" i="4"/>
  <c r="I296" i="4"/>
  <c r="L296" i="4"/>
  <c r="I300" i="4"/>
  <c r="L300" i="4"/>
  <c r="I307" i="4"/>
  <c r="K307" i="4"/>
  <c r="L307" i="4" s="1"/>
  <c r="L587" i="4"/>
  <c r="I587" i="4"/>
  <c r="K360" i="4"/>
  <c r="L360" i="4" s="1"/>
  <c r="I360" i="4"/>
  <c r="L685" i="4"/>
  <c r="K308" i="4"/>
  <c r="L308" i="4" s="1"/>
  <c r="I308" i="4"/>
  <c r="L615" i="4"/>
  <c r="I615" i="4"/>
  <c r="I613" i="4"/>
  <c r="L632" i="4"/>
  <c r="L631" i="4"/>
  <c r="L630" i="4"/>
  <c r="L646" i="4"/>
  <c r="L645" i="4"/>
  <c r="L669" i="4"/>
  <c r="L670" i="4"/>
  <c r="L717" i="4"/>
  <c r="L718" i="4"/>
  <c r="L754" i="4"/>
  <c r="L750" i="4"/>
  <c r="L753" i="4"/>
  <c r="L749" i="4"/>
  <c r="L739" i="4"/>
  <c r="L788" i="4"/>
  <c r="L785" i="4"/>
  <c r="I788" i="4"/>
  <c r="I785" i="4"/>
  <c r="I771" i="4"/>
  <c r="L771" i="4"/>
  <c r="K15" i="4"/>
  <c r="L15" i="4" s="1"/>
  <c r="I15" i="4"/>
  <c r="K351" i="4"/>
  <c r="L351" i="4" s="1"/>
  <c r="I351" i="4"/>
  <c r="I9" i="4"/>
  <c r="I10" i="4"/>
  <c r="I12" i="4"/>
  <c r="I346" i="4"/>
  <c r="L346" i="4"/>
  <c r="I347" i="4"/>
  <c r="L347" i="4"/>
</calcChain>
</file>

<file path=xl/sharedStrings.xml><?xml version="1.0" encoding="utf-8"?>
<sst xmlns="http://schemas.openxmlformats.org/spreadsheetml/2006/main" count="5857" uniqueCount="3019">
  <si>
    <t>Tile &amp; Stone Installation Systems</t>
  </si>
  <si>
    <t>MAPEI 2026 Price List, USA</t>
  </si>
  <si>
    <t>Table of Contents</t>
  </si>
  <si>
    <t xml:space="preserve"> </t>
  </si>
  <si>
    <t>MUD BED AND REPAIR SYSTEMS</t>
  </si>
  <si>
    <t>Topcem™ Premix</t>
  </si>
  <si>
    <r>
      <t xml:space="preserve">4 to 1™ </t>
    </r>
    <r>
      <rPr>
        <sz val="11"/>
        <color indexed="8"/>
        <rFont val="Arial"/>
        <family val="2"/>
      </rPr>
      <t>Mud Bed Mix</t>
    </r>
  </si>
  <si>
    <t xml:space="preserve">Modified Mortar Bed </t>
  </si>
  <si>
    <t>Planitop 330 Fast</t>
  </si>
  <si>
    <t>Planislope RS</t>
  </si>
  <si>
    <t>ADMIXTURE</t>
  </si>
  <si>
    <r>
      <t>Planicrete</t>
    </r>
    <r>
      <rPr>
        <i/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</t>
    </r>
    <r>
      <rPr>
        <i/>
        <sz val="11"/>
        <color indexed="8"/>
        <rFont val="Arial"/>
        <family val="2"/>
      </rPr>
      <t>AC</t>
    </r>
  </si>
  <si>
    <t>BOARDS</t>
  </si>
  <si>
    <t xml:space="preserve"> Mapeguard Board</t>
  </si>
  <si>
    <t>PATCHING COMPOUNDS, SKIMCOATING AND ADDITIVES</t>
  </si>
  <si>
    <t>Planiprep SC</t>
  </si>
  <si>
    <t>Planiprep RMP</t>
  </si>
  <si>
    <r>
      <t>Planipatch</t>
    </r>
    <r>
      <rPr>
        <i/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</t>
    </r>
  </si>
  <si>
    <r>
      <t>Planipatch Plus</t>
    </r>
    <r>
      <rPr>
        <sz val="11"/>
        <color indexed="8"/>
        <rFont val="Arial"/>
        <family val="2"/>
      </rPr>
      <t>™</t>
    </r>
  </si>
  <si>
    <r>
      <t>Mapecem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Quickpatch</t>
    </r>
  </si>
  <si>
    <t xml:space="preserve">BOND PROMOTING PRIMERS  </t>
  </si>
  <si>
    <t>ECO Prim Grip™</t>
  </si>
  <si>
    <t>PRIMERS FOR SELF-LEVELING</t>
  </si>
  <si>
    <r>
      <t>Primer T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M</t>
    </r>
  </si>
  <si>
    <r>
      <t>Primer E</t>
    </r>
    <r>
      <rPr>
        <sz val="11"/>
        <color indexed="8"/>
        <rFont val="Arial"/>
        <family val="2"/>
      </rPr>
      <t>™</t>
    </r>
  </si>
  <si>
    <t>Primer L™</t>
  </si>
  <si>
    <t>Primer WE™</t>
  </si>
  <si>
    <t>Mapesand™ Coarse</t>
  </si>
  <si>
    <t>Mapesand Fine</t>
  </si>
  <si>
    <t>SELF-LEVELING UNDERLAYMENTS AND TOOL KITS</t>
  </si>
  <si>
    <r>
      <t>Novoplan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2 Plus</t>
    </r>
  </si>
  <si>
    <r>
      <t>Novoplan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Easy Plus</t>
    </r>
  </si>
  <si>
    <r>
      <t>Ultraplan</t>
    </r>
    <r>
      <rPr>
        <i/>
        <vertAlign val="superscript"/>
        <sz val="11"/>
        <color indexed="8"/>
        <rFont val="Arial"/>
        <family val="2"/>
      </rPr>
      <t xml:space="preserve">® </t>
    </r>
    <r>
      <rPr>
        <i/>
        <sz val="11"/>
        <color indexed="8"/>
        <rFont val="Arial"/>
        <family val="2"/>
      </rPr>
      <t>HFL</t>
    </r>
  </si>
  <si>
    <r>
      <t>Ultraplan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1 Plus</t>
    </r>
  </si>
  <si>
    <r>
      <t>Ultraplan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Easy</t>
    </r>
  </si>
  <si>
    <r>
      <t>Ultraplan</t>
    </r>
    <r>
      <rPr>
        <i/>
        <vertAlign val="superscript"/>
        <sz val="11"/>
        <color indexed="8"/>
        <rFont val="Arial"/>
        <family val="2"/>
      </rPr>
      <t xml:space="preserve">® </t>
    </r>
    <r>
      <rPr>
        <i/>
        <sz val="11"/>
        <color indexed="8"/>
        <rFont val="Arial"/>
        <family val="2"/>
      </rPr>
      <t>Lite</t>
    </r>
  </si>
  <si>
    <r>
      <t>Ultraplan</t>
    </r>
    <r>
      <rPr>
        <i/>
        <vertAlign val="superscript"/>
        <sz val="11"/>
        <color indexed="8"/>
        <rFont val="Arial"/>
        <family val="2"/>
      </rPr>
      <t xml:space="preserve">® </t>
    </r>
    <r>
      <rPr>
        <i/>
        <sz val="11"/>
        <color indexed="8"/>
        <rFont val="Arial"/>
        <family val="2"/>
      </rPr>
      <t xml:space="preserve"> Extreme 2</t>
    </r>
  </si>
  <si>
    <t>Planitex™ SLF</t>
  </si>
  <si>
    <t>Novoplan® DPL</t>
  </si>
  <si>
    <t>Novoplan HFL</t>
  </si>
  <si>
    <t>MAPEI Self-Leveling Mixing Kit.</t>
  </si>
  <si>
    <t>MAPEI Self-Leveling Mixing Barrel</t>
  </si>
  <si>
    <t>MAPEI Self-Leveling Mixing Barrel Cart</t>
  </si>
  <si>
    <t xml:space="preserve">MAPEI 2" x 20" (5cm x 50 cm) Self-Leveling Spike Roller </t>
  </si>
  <si>
    <t>MOISTURE CONTROL</t>
  </si>
  <si>
    <t>Planiseal™ MSP</t>
  </si>
  <si>
    <t>Planiseal™ PMB</t>
  </si>
  <si>
    <t xml:space="preserve">Planiseal VS </t>
  </si>
  <si>
    <t>Planiseal VS FAST</t>
  </si>
  <si>
    <t>Planiseal Max</t>
  </si>
  <si>
    <t>WATERPROOFING MEMBRANES</t>
  </si>
  <si>
    <t>Mapelastic™ AquaDefense</t>
  </si>
  <si>
    <t>Mapelastic Water Stop</t>
  </si>
  <si>
    <t>Mapelastic Turbo NA</t>
  </si>
  <si>
    <t>Reinforcing Fabric</t>
  </si>
  <si>
    <r>
      <t>Mapelastic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HPG</t>
    </r>
  </si>
  <si>
    <t>Fiberglass Mesh</t>
  </si>
  <si>
    <r>
      <t>Mapeband</t>
    </r>
    <r>
      <rPr>
        <sz val="11"/>
        <color indexed="8"/>
        <rFont val="Arial"/>
        <family val="2"/>
      </rPr>
      <t>™</t>
    </r>
  </si>
  <si>
    <r>
      <t>Mapeguard</t>
    </r>
    <r>
      <rPr>
        <i/>
        <vertAlign val="superscript"/>
        <sz val="12"/>
        <rFont val="Arial"/>
        <family val="2"/>
      </rPr>
      <t xml:space="preserve">® </t>
    </r>
    <r>
      <rPr>
        <i/>
        <sz val="12"/>
        <rFont val="Arial"/>
        <family val="2"/>
      </rPr>
      <t>WP200 Membrane</t>
    </r>
  </si>
  <si>
    <r>
      <t>Mapeguard</t>
    </r>
    <r>
      <rPr>
        <i/>
        <vertAlign val="superscript"/>
        <sz val="12"/>
        <rFont val="Arial"/>
        <family val="2"/>
      </rPr>
      <t xml:space="preserve">® </t>
    </r>
    <r>
      <rPr>
        <i/>
        <sz val="12"/>
        <rFont val="Arial"/>
        <family val="2"/>
      </rPr>
      <t xml:space="preserve">WP ST </t>
    </r>
  </si>
  <si>
    <t>Mapeguard PIC</t>
  </si>
  <si>
    <t>Mapeguard POC</t>
  </si>
  <si>
    <t>Mapeguard PC</t>
  </si>
  <si>
    <t>Mapeguard VC</t>
  </si>
  <si>
    <t>Mapeguard Combo Pack</t>
  </si>
  <si>
    <t>UNDERLAYMENT MEMBRANES</t>
  </si>
  <si>
    <t xml:space="preserve">Mapeguard UM </t>
  </si>
  <si>
    <t>Mapeguard UM 35</t>
  </si>
  <si>
    <t>CRACK ISOLATION AND SOUND REDUCTION</t>
  </si>
  <si>
    <t>Mapeguard™ 2 (New packaging)</t>
  </si>
  <si>
    <t>Mapeguard CI</t>
  </si>
  <si>
    <t>MAPEI SM Primer™Fast</t>
  </si>
  <si>
    <t>MAPEI HM Primer</t>
  </si>
  <si>
    <t xml:space="preserve">Mapelastic™ CI </t>
  </si>
  <si>
    <t>Mapesonic 2</t>
  </si>
  <si>
    <t>Mapesonic RM</t>
  </si>
  <si>
    <t>Mapetape BB</t>
  </si>
  <si>
    <t>Ultrabond ECO® 420</t>
  </si>
  <si>
    <t>Mapesound™ 90</t>
  </si>
  <si>
    <t>FLEXIBLE MORTAR SYSTEMS</t>
  </si>
  <si>
    <r>
      <t>Granirapid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System</t>
    </r>
  </si>
  <si>
    <r>
      <t>Kerabond/Keralastic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System</t>
    </r>
  </si>
  <si>
    <r>
      <t>Kerabond T/Keralastic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System</t>
    </r>
  </si>
  <si>
    <t>POLYMER-MODIFIED MORTARS</t>
  </si>
  <si>
    <t>Keraflex Super</t>
  </si>
  <si>
    <t>Keraflex Membrane Mortar</t>
  </si>
  <si>
    <t>Keraflex Plus</t>
  </si>
  <si>
    <t>Keraflex SG</t>
  </si>
  <si>
    <t>Keraflex RS</t>
  </si>
  <si>
    <t xml:space="preserve">Ultraflex™ LFT Rapid </t>
  </si>
  <si>
    <r>
      <t>Ultraflex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LFT</t>
    </r>
  </si>
  <si>
    <t>Ultraflex LHT SG</t>
  </si>
  <si>
    <r>
      <t>Ultraflex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LHT </t>
    </r>
  </si>
  <si>
    <r>
      <t>Ultraflex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RS</t>
    </r>
  </si>
  <si>
    <r>
      <t>Ultraflex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2</t>
    </r>
  </si>
  <si>
    <r>
      <t>Ultraflex</t>
    </r>
    <r>
      <rPr>
        <sz val="11"/>
        <color indexed="8"/>
        <rFont val="Arial"/>
        <family val="2"/>
      </rPr>
      <t>™</t>
    </r>
    <r>
      <rPr>
        <i/>
        <sz val="11"/>
        <color indexed="8"/>
        <rFont val="Arial"/>
        <family val="2"/>
      </rPr>
      <t xml:space="preserve"> 1</t>
    </r>
  </si>
  <si>
    <r>
      <t>Ker</t>
    </r>
    <r>
      <rPr>
        <i/>
        <vertAlign val="superscript"/>
        <sz val="11"/>
        <color indexed="8"/>
        <rFont val="Arial"/>
        <family val="2"/>
      </rPr>
      <t xml:space="preserve">® </t>
    </r>
    <r>
      <rPr>
        <i/>
        <sz val="11"/>
        <color indexed="8"/>
        <rFont val="Arial"/>
        <family val="2"/>
      </rPr>
      <t>111</t>
    </r>
  </si>
  <si>
    <r>
      <t>Adesilex</t>
    </r>
    <r>
      <rPr>
        <sz val="11"/>
        <color indexed="8"/>
        <rFont val="Arial"/>
        <family val="2"/>
      </rPr>
      <t xml:space="preserve">™ </t>
    </r>
    <r>
      <rPr>
        <i/>
        <sz val="11"/>
        <color indexed="8"/>
        <rFont val="Arial"/>
        <family val="2"/>
      </rPr>
      <t>P10</t>
    </r>
  </si>
  <si>
    <t>LIGHTWEIGHT POLYMER-MODIFIED MORTAR</t>
  </si>
  <si>
    <r>
      <t>MAPEI Ultralite Mortar</t>
    </r>
    <r>
      <rPr>
        <sz val="11"/>
        <color indexed="8"/>
        <rFont val="Arial"/>
        <family val="2"/>
      </rPr>
      <t>™</t>
    </r>
  </si>
  <si>
    <t>MAPEI Ultralite Mortar™ PRO</t>
  </si>
  <si>
    <t>MAPEI Ultralite S1 Quick</t>
  </si>
  <si>
    <t xml:space="preserve">Ultralite S2 Thin Tile Mortar </t>
  </si>
  <si>
    <t>SPECIALTY MORTARS AND ADDITIVES</t>
  </si>
  <si>
    <r>
      <t>Kerapoxy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410</t>
    </r>
  </si>
  <si>
    <r>
      <t>Planicrete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W</t>
    </r>
  </si>
  <si>
    <t>Glass-Block Mortar</t>
  </si>
  <si>
    <t xml:space="preserve">Ultrabond ECO GPT </t>
  </si>
  <si>
    <t>Kerapoxy SB</t>
  </si>
  <si>
    <t>Kerapoxy SB Rapid</t>
  </si>
  <si>
    <t>Kerapoxy SB  &amp; Kerapoxy SB Rapid - nozzles</t>
  </si>
  <si>
    <t>DRY-SET MORTARS</t>
  </si>
  <si>
    <r>
      <t>Kerabond</t>
    </r>
    <r>
      <rPr>
        <sz val="11"/>
        <color indexed="8"/>
        <rFont val="Arial"/>
        <family val="2"/>
      </rPr>
      <t>™</t>
    </r>
  </si>
  <si>
    <t>Kerabond™ T</t>
  </si>
  <si>
    <r>
      <t>Keraset</t>
    </r>
    <r>
      <rPr>
        <vertAlign val="superscript"/>
        <sz val="11"/>
        <color indexed="8"/>
        <rFont val="Arial"/>
        <family val="2"/>
      </rPr>
      <t>®</t>
    </r>
  </si>
  <si>
    <r>
      <t>Keraflor</t>
    </r>
    <r>
      <rPr>
        <sz val="11"/>
        <color indexed="8"/>
        <rFont val="Arial"/>
        <family val="2"/>
      </rPr>
      <t>™</t>
    </r>
  </si>
  <si>
    <t>DRY-SET MORTAR LATEX ADDITIVES</t>
  </si>
  <si>
    <r>
      <t>Keralastic</t>
    </r>
    <r>
      <rPr>
        <sz val="11"/>
        <color indexed="8"/>
        <rFont val="Arial"/>
        <family val="2"/>
      </rPr>
      <t>™</t>
    </r>
  </si>
  <si>
    <r>
      <t>Keraply</t>
    </r>
    <r>
      <rPr>
        <sz val="11"/>
        <color indexed="8"/>
        <rFont val="Arial"/>
        <family val="2"/>
      </rPr>
      <t>™</t>
    </r>
  </si>
  <si>
    <t>MASTICS</t>
  </si>
  <si>
    <t>Type 1™</t>
  </si>
  <si>
    <r>
      <t>Ker</t>
    </r>
    <r>
      <rPr>
        <i/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909</t>
    </r>
  </si>
  <si>
    <t>EPOXY GROUTS</t>
  </si>
  <si>
    <r>
      <t>Kerapoxy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IEG CQ</t>
    </r>
  </si>
  <si>
    <r>
      <t>Kerapoxy</t>
    </r>
    <r>
      <rPr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</t>
    </r>
  </si>
  <si>
    <t>Kerapoxy CQ</t>
  </si>
  <si>
    <t>READY TO USE GROUT</t>
  </si>
  <si>
    <t>MAPEI Flexcolor CQ</t>
  </si>
  <si>
    <t>MAPEI Flexcolor 3D</t>
  </si>
  <si>
    <t>MAPEI Flexcolor Design</t>
  </si>
  <si>
    <t>CEMENT GROUTS</t>
  </si>
  <si>
    <t>Ultracolor® Plus MAX</t>
  </si>
  <si>
    <r>
      <t>Ultracolor</t>
    </r>
    <r>
      <rPr>
        <i/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Plus FA</t>
    </r>
  </si>
  <si>
    <r>
      <t>Ultracolor</t>
    </r>
    <r>
      <rPr>
        <i/>
        <vertAlign val="superscript"/>
        <sz val="11"/>
        <color indexed="8"/>
        <rFont val="Arial"/>
        <family val="2"/>
      </rPr>
      <t>®</t>
    </r>
    <r>
      <rPr>
        <i/>
        <sz val="11"/>
        <color indexed="8"/>
        <rFont val="Arial"/>
        <family val="2"/>
      </rPr>
      <t xml:space="preserve"> Plus Extend</t>
    </r>
  </si>
  <si>
    <r>
      <t>Keracolor</t>
    </r>
    <r>
      <rPr>
        <sz val="11"/>
        <color indexed="8"/>
        <rFont val="Arial"/>
        <family val="2"/>
      </rPr>
      <t xml:space="preserve">™ </t>
    </r>
    <r>
      <rPr>
        <i/>
        <sz val="11"/>
        <color indexed="8"/>
        <rFont val="Arial"/>
        <family val="2"/>
      </rPr>
      <t>S</t>
    </r>
  </si>
  <si>
    <r>
      <t>Keracolor</t>
    </r>
    <r>
      <rPr>
        <sz val="11"/>
        <color indexed="8"/>
        <rFont val="Arial"/>
        <family val="2"/>
      </rPr>
      <t xml:space="preserve">™ </t>
    </r>
    <r>
      <rPr>
        <i/>
        <sz val="11"/>
        <color indexed="8"/>
        <rFont val="Arial"/>
        <family val="2"/>
      </rPr>
      <t>U</t>
    </r>
  </si>
  <si>
    <t>CAULKS</t>
  </si>
  <si>
    <r>
      <t>Keracaulk</t>
    </r>
    <r>
      <rPr>
        <sz val="11"/>
        <color indexed="8"/>
        <rFont val="Arial"/>
        <family val="2"/>
      </rPr>
      <t xml:space="preserve">™ </t>
    </r>
    <r>
      <rPr>
        <i/>
        <sz val="11"/>
        <color indexed="8"/>
        <rFont val="Arial"/>
        <family val="2"/>
      </rPr>
      <t>S</t>
    </r>
  </si>
  <si>
    <r>
      <t>Keracaulk</t>
    </r>
    <r>
      <rPr>
        <sz val="11"/>
        <color indexed="8"/>
        <rFont val="Arial"/>
        <family val="2"/>
      </rPr>
      <t xml:space="preserve">™ </t>
    </r>
    <r>
      <rPr>
        <i/>
        <sz val="11"/>
        <color indexed="8"/>
        <rFont val="Arial"/>
        <family val="2"/>
      </rPr>
      <t>U</t>
    </r>
  </si>
  <si>
    <r>
      <t>Mapesil</t>
    </r>
    <r>
      <rPr>
        <sz val="11"/>
        <rFont val="Arial"/>
        <family val="2"/>
      </rPr>
      <t>™</t>
    </r>
    <r>
      <rPr>
        <i/>
        <sz val="11"/>
        <rFont val="Arial"/>
        <family val="2"/>
      </rPr>
      <t xml:space="preserve"> T Plus</t>
    </r>
  </si>
  <si>
    <t>TILE INSTALLATION ACCESSORIES</t>
  </si>
  <si>
    <t>MapeLevel Easy WDG Spacer M</t>
  </si>
  <si>
    <t xml:space="preserve">MapeLevel Easy WDG </t>
  </si>
  <si>
    <t>MapeLevel Easy WDG Pliers</t>
  </si>
  <si>
    <t xml:space="preserve">MapeLevel  Easy Cap System </t>
  </si>
  <si>
    <t>PRIMARY WATERPROOFING</t>
  </si>
  <si>
    <t>Planiseal® CR1</t>
  </si>
  <si>
    <t>Mapebond™ 720</t>
  </si>
  <si>
    <t>Mapedrain™ 30</t>
  </si>
  <si>
    <t>Mapedrain™ 35</t>
  </si>
  <si>
    <t>Mapedrain™ 50</t>
  </si>
  <si>
    <t>MAPEI LMR Fabric</t>
  </si>
  <si>
    <t>Mapeflex P2 NS</t>
  </si>
  <si>
    <t xml:space="preserve">Mapeflex™ P1 FT </t>
  </si>
  <si>
    <r>
      <t>MAPEGUARD SHOWER SYSTEM</t>
    </r>
    <r>
      <rPr>
        <b/>
        <sz val="10"/>
        <color rgb="FF000000"/>
        <rFont val="Arial"/>
        <family val="2"/>
      </rPr>
      <t xml:space="preserve"> (*note: see freight addendum*)</t>
    </r>
  </si>
  <si>
    <t>Mapeguard Pre-formed Shower Tray</t>
  </si>
  <si>
    <t>Mapeguard Pre-formed Seat/Bench</t>
  </si>
  <si>
    <t>Mapeguard Pre-formed Niche</t>
  </si>
  <si>
    <t>Mapeguard Pre-formed Curb</t>
  </si>
  <si>
    <t>Mapeguard Pre-formed Ramp</t>
  </si>
  <si>
    <t>Mapeguard Drain</t>
  </si>
  <si>
    <t>Mapeguard Drain Grate</t>
  </si>
  <si>
    <t>ULTRACARE  STONE,TILE &amp; GROUT CARE SOLUTIONS</t>
  </si>
  <si>
    <t>SEALERS</t>
  </si>
  <si>
    <t xml:space="preserve">Ultracare Penetrating SB Stone, Tile &amp; Grout Sealer  </t>
  </si>
  <si>
    <t xml:space="preserve">Ultracare Penetrating Stone, Tile &amp; Grout Sealer  </t>
  </si>
  <si>
    <t>Ultracare Penetrating Plus Stone, Tile &amp; Grout Sealer</t>
  </si>
  <si>
    <t>Ultracare Penetrating Plus SB Stone &amp; Porcelain Tile Sealer</t>
  </si>
  <si>
    <t>Ultracare Enhancing Stone Sealer</t>
  </si>
  <si>
    <t>Ultracare Enhancing Plus Stone Sealer</t>
  </si>
  <si>
    <t>Ultracare Grout Sealer</t>
  </si>
  <si>
    <t>Ultracare Grout Maximizer</t>
  </si>
  <si>
    <t>Ultracare Sealer for Glass Tiles &amp; Shower Doors</t>
  </si>
  <si>
    <t>FINISHES</t>
  </si>
  <si>
    <t>Ultracare High Gloss Stone Sealer &amp; Finish</t>
  </si>
  <si>
    <t>Ultracare Low-Sheen Stone Sealer &amp; Finish</t>
  </si>
  <si>
    <t>CLEANERS</t>
  </si>
  <si>
    <t>Ultracare Concentrated Tile &amp; Grout Cleaner</t>
  </si>
  <si>
    <t>Ultracare Heavy-Duty Stone, Tile &amp; Grout Cleaner</t>
  </si>
  <si>
    <t>Ultracare Acidic Tile &amp; Grout Cleaner</t>
  </si>
  <si>
    <t>Ultracare Abrasive Surface Cleaner</t>
  </si>
  <si>
    <t>Ultracare Every Day Stone Clean &amp; Polish</t>
  </si>
  <si>
    <t>Ultracare Every Day Stone, Tile &amp; Grout Cleaner</t>
  </si>
  <si>
    <t>Ultracare Every Day Stone &amp; Grout Cleaner &amp; Resealer</t>
  </si>
  <si>
    <t>Ultracare Smooth Silicone</t>
  </si>
  <si>
    <t>PROBLEM SOLVERS</t>
  </si>
  <si>
    <t>Ultracare Grout Refresh</t>
  </si>
  <si>
    <t>Ultracare Grout Release</t>
  </si>
  <si>
    <t>Ultracare Cement Grout Haze Remover</t>
  </si>
  <si>
    <t>Ultracare Epoxy Grout Haze Remover CG</t>
  </si>
  <si>
    <t>Ultracare Sulfamic Acid Crystals</t>
  </si>
  <si>
    <t>Ultracare Heavy-Duty Sealer &amp; Coating Stripper</t>
  </si>
  <si>
    <t>SPONGES</t>
  </si>
  <si>
    <t>MAPEI Grout Sponge</t>
  </si>
  <si>
    <t>MODULAR SYSTEM FOR RAISED EXTERIOR FLOORS</t>
  </si>
  <si>
    <t>PP LEVEL DUO MAXI and ACCESSORIES</t>
  </si>
  <si>
    <t>23-24</t>
  </si>
  <si>
    <t>PP LEVEL MINI</t>
  </si>
  <si>
    <t>SAFETY GRIDS</t>
  </si>
  <si>
    <t>2026 GROUT AVAILABILITY CHART</t>
  </si>
  <si>
    <t>GROUT &amp; CAULK UPCS</t>
  </si>
  <si>
    <t>26-41</t>
  </si>
  <si>
    <r>
      <t xml:space="preserve">TERMS &amp; CONDITIONS  </t>
    </r>
    <r>
      <rPr>
        <b/>
        <sz val="12"/>
        <color rgb="FF000000"/>
        <rFont val="Arial"/>
        <family val="2"/>
      </rPr>
      <t xml:space="preserve">    </t>
    </r>
    <r>
      <rPr>
        <b/>
        <sz val="16"/>
        <color indexed="8"/>
        <rFont val="Arial"/>
        <family val="2"/>
      </rPr>
      <t xml:space="preserve">                                               </t>
    </r>
  </si>
  <si>
    <t>A 1 - 2</t>
  </si>
  <si>
    <t xml:space="preserve">FREIGHT CHARGES ADDENDUM </t>
  </si>
  <si>
    <t>Mapeguard Shower System Freight Addendum*</t>
  </si>
  <si>
    <t>A3</t>
  </si>
  <si>
    <t>Product Code</t>
  </si>
  <si>
    <t xml:space="preserve">UPC </t>
  </si>
  <si>
    <t xml:space="preserve">       Packaging Type</t>
  </si>
  <si>
    <t>Units 
/ Case</t>
  </si>
  <si>
    <t>Weight / Units 
 (lbs)</t>
  </si>
  <si>
    <t>Weight / Units
 (Kg)</t>
  </si>
  <si>
    <t>Case / 
Pallet</t>
  </si>
  <si>
    <t>Weight / Pallet 
 (lbs)</t>
  </si>
  <si>
    <t>Weight / Pallet
 (Kg)</t>
  </si>
  <si>
    <t xml:space="preserve">GST LIST PRICE </t>
  </si>
  <si>
    <t xml:space="preserve">MUD BED AND REPAIR SYSTEMS </t>
  </si>
  <si>
    <t xml:space="preserve">                                                  </t>
  </si>
  <si>
    <t>Ready-to-Use, Accelerated-Cure Screed</t>
  </si>
  <si>
    <t xml:space="preserve"> 0240523  </t>
  </si>
  <si>
    <t>093994157508</t>
  </si>
  <si>
    <t xml:space="preserve">LB BAG                             </t>
  </si>
  <si>
    <r>
      <t xml:space="preserve">4 to 1™ </t>
    </r>
    <r>
      <rPr>
        <b/>
        <sz val="12"/>
        <rFont val="Arial"/>
        <family val="2"/>
      </rPr>
      <t>Mud Bed Mix</t>
    </r>
  </si>
  <si>
    <t>Sand and Cement Mortar Mix</t>
  </si>
  <si>
    <t>1183025</t>
  </si>
  <si>
    <t>093994141552</t>
  </si>
  <si>
    <t xml:space="preserve">Polymer-Modified Thick Bed and Render Mortar </t>
  </si>
  <si>
    <t xml:space="preserve"> 0376027 </t>
  </si>
  <si>
    <t>093994037602</t>
  </si>
  <si>
    <t>60</t>
  </si>
  <si>
    <t>LB BAG</t>
  </si>
  <si>
    <t>Quick-setting, fibre-reinforced cementitious mortar</t>
  </si>
  <si>
    <t xml:space="preserve">2235823 </t>
  </si>
  <si>
    <t>093994223524</t>
  </si>
  <si>
    <t xml:space="preserve">Rapid-Setting, Polymer-Modified Sloping Mortar </t>
  </si>
  <si>
    <t>0376523</t>
  </si>
  <si>
    <t>093994037657</t>
  </si>
  <si>
    <r>
      <t>Planicrete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AC</t>
    </r>
  </si>
  <si>
    <t>Acrylic Latex Admixture for Mortar and Concrete</t>
  </si>
  <si>
    <t xml:space="preserve">                                                                                                                                            </t>
  </si>
  <si>
    <t xml:space="preserve">0378204   </t>
  </si>
  <si>
    <t>093994334534</t>
  </si>
  <si>
    <t xml:space="preserve">U.S. GAL JUG                       </t>
  </si>
  <si>
    <t xml:space="preserve">0378219   </t>
  </si>
  <si>
    <t>093994334688</t>
  </si>
  <si>
    <t xml:space="preserve">U.S. GAL PAIL                      </t>
  </si>
  <si>
    <r>
      <t xml:space="preserve"> MAPEGUARD BOARD</t>
    </r>
    <r>
      <rPr>
        <b/>
        <i/>
        <sz val="12"/>
        <color indexed="10"/>
        <rFont val="Arial"/>
        <family val="2"/>
      </rPr>
      <t xml:space="preserve"> (SOLD IN FULL PALLET QUANTITIES ONLY)</t>
    </r>
  </si>
  <si>
    <t xml:space="preserve">Rigid, Lightweight, Waterproof, Foam Backer Board </t>
  </si>
  <si>
    <t>Product code</t>
  </si>
  <si>
    <t>UPC</t>
  </si>
  <si>
    <t>Thickness</t>
  </si>
  <si>
    <t>Size</t>
  </si>
  <si>
    <t>Boards/
Bundle</t>
  </si>
  <si>
    <t>Weight / 
Board  (lbs)</t>
  </si>
  <si>
    <t>Weight / 
Board  (Kg)</t>
  </si>
  <si>
    <t>Bundle / Pallet</t>
  </si>
  <si>
    <t>Weight /
 Pallet  (lbs)</t>
  </si>
  <si>
    <t>Weight / 
Pallet  (Kg)</t>
  </si>
  <si>
    <t>093994810731</t>
  </si>
  <si>
    <t>1/4" (6 mm)      3' x 5' (91 cm x 152 cm)  (84 boards/pallet)</t>
  </si>
  <si>
    <t>093994810700</t>
  </si>
  <si>
    <t>1/2" (13 mm)    3' x 5' (91 cm x 152 cm) (60 boards/pallet)</t>
  </si>
  <si>
    <t>093994810717</t>
  </si>
  <si>
    <t>1/2" (13 mm)    4' x 8' (122 cm x 244 cm) (55 boards/pallet)</t>
  </si>
  <si>
    <t>093994810755</t>
  </si>
  <si>
    <t>5/8" (16 mm)    3' x 5' (91 cm x 152 cm) (50 boards/pallet)</t>
  </si>
  <si>
    <t>093994810748</t>
  </si>
  <si>
    <t>1" (25 mm)       3' x 5' (91 cm x 152 cm) (30 boards/pallet)</t>
  </si>
  <si>
    <t>093994810724</t>
  </si>
  <si>
    <t>2" (50 mm)       3' x 5' (91 cm x 152 cm) (15 boards/pallet)</t>
  </si>
  <si>
    <t xml:space="preserve">Planiprep SC™ </t>
  </si>
  <si>
    <t>High Performance Cement-Based Skimcoating Compound</t>
  </si>
  <si>
    <t>093994374110</t>
  </si>
  <si>
    <t>Moisture-Resistant, Fast-Drying, Ramping Compound</t>
  </si>
  <si>
    <t>093994120564</t>
  </si>
  <si>
    <t xml:space="preserve">U.S. LB BAG                             </t>
  </si>
  <si>
    <r>
      <t>Planipatch</t>
    </r>
    <r>
      <rPr>
        <b/>
        <vertAlign val="superscript"/>
        <sz val="12"/>
        <rFont val="Arial"/>
        <family val="2"/>
      </rPr>
      <t>®</t>
    </r>
  </si>
  <si>
    <t>Fast-Setting, Polymer-Modified, Cement-Based Patching Compound</t>
  </si>
  <si>
    <t xml:space="preserve"> 1203205  </t>
  </si>
  <si>
    <t>093994110107</t>
  </si>
  <si>
    <t xml:space="preserve"> 1203211  </t>
  </si>
  <si>
    <t>093994110251</t>
  </si>
  <si>
    <t xml:space="preserve"> 1203220BK</t>
  </si>
  <si>
    <t>093994110459</t>
  </si>
  <si>
    <t xml:space="preserve">LB PAIL                            </t>
  </si>
  <si>
    <r>
      <t>Planipatch Plus</t>
    </r>
    <r>
      <rPr>
        <b/>
        <sz val="12"/>
        <rFont val="Arial"/>
        <family val="2"/>
      </rPr>
      <t>™</t>
    </r>
  </si>
  <si>
    <r>
      <t>High-Performance Additive for Planipatch</t>
    </r>
    <r>
      <rPr>
        <i/>
        <vertAlign val="superscript"/>
        <sz val="10"/>
        <rFont val="Arial"/>
        <family val="2"/>
      </rPr>
      <t>®</t>
    </r>
  </si>
  <si>
    <t xml:space="preserve">1203504 </t>
  </si>
  <si>
    <t>093994312532</t>
  </si>
  <si>
    <t xml:space="preserve">1203519 </t>
  </si>
  <si>
    <t>093994312686</t>
  </si>
  <si>
    <r>
      <t>Mapecem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Quickpatch</t>
    </r>
  </si>
  <si>
    <t>High-Performance, High-Flow Concrete Patch</t>
  </si>
  <si>
    <t xml:space="preserve">1190205  </t>
  </si>
  <si>
    <t>093994105103</t>
  </si>
  <si>
    <t xml:space="preserve">1190211  </t>
  </si>
  <si>
    <t>093994105264</t>
  </si>
  <si>
    <t xml:space="preserve">1190223  </t>
  </si>
  <si>
    <t>093994105509</t>
  </si>
  <si>
    <t>Multipurpose Bond-Promoting Primer</t>
  </si>
  <si>
    <t xml:space="preserve"> 1560404</t>
  </si>
  <si>
    <t>093994361530</t>
  </si>
  <si>
    <t xml:space="preserve"> 1560413</t>
  </si>
  <si>
    <t>093994361639</t>
  </si>
  <si>
    <r>
      <t>Primer T</t>
    </r>
    <r>
      <rPr>
        <b/>
        <sz val="12"/>
        <rFont val="Arial"/>
        <family val="2"/>
      </rPr>
      <t xml:space="preserve">™ </t>
    </r>
    <r>
      <rPr>
        <b/>
        <i/>
        <sz val="12"/>
        <rFont val="Arial"/>
        <family val="2"/>
      </rPr>
      <t xml:space="preserve"> M</t>
    </r>
  </si>
  <si>
    <t xml:space="preserve">All-Purpose Primer for Self-Leveling Underlayments </t>
  </si>
  <si>
    <t>093994366917</t>
  </si>
  <si>
    <t xml:space="preserve">U.S. QT JUG                       </t>
  </si>
  <si>
    <t>7493808</t>
  </si>
  <si>
    <t>093994366573</t>
  </si>
  <si>
    <t xml:space="preserve">U.S. GAL JUG </t>
  </si>
  <si>
    <r>
      <t>Primer E</t>
    </r>
    <r>
      <rPr>
        <b/>
        <sz val="12"/>
        <rFont val="Arial"/>
        <family val="2"/>
      </rPr>
      <t xml:space="preserve">™ (2-part system: requires Part A &amp; Part B) </t>
    </r>
  </si>
  <si>
    <t>High-Performance 100%-Solids Epoxy Primer</t>
  </si>
  <si>
    <t xml:space="preserve"> 7493011 </t>
  </si>
  <si>
    <t>093994365644</t>
  </si>
  <si>
    <t xml:space="preserve">U.S.GAL PAIL PART A                       </t>
  </si>
  <si>
    <t xml:space="preserve"> 7493111 </t>
  </si>
  <si>
    <t>093994365538</t>
  </si>
  <si>
    <t xml:space="preserve">U.S. GAL JUG PART B                     </t>
  </si>
  <si>
    <r>
      <t>Primer L</t>
    </r>
    <r>
      <rPr>
        <b/>
        <sz val="12"/>
        <rFont val="Arial"/>
        <family val="2"/>
      </rPr>
      <t>™</t>
    </r>
  </si>
  <si>
    <t>Advanced-Technology Acrylic Latex Primer for Concrete</t>
  </si>
  <si>
    <t xml:space="preserve">7493504  </t>
  </si>
  <si>
    <t>093994360533</t>
  </si>
  <si>
    <t xml:space="preserve">7493519 </t>
  </si>
  <si>
    <t>093994360687</t>
  </si>
  <si>
    <r>
      <t>Primer WE</t>
    </r>
    <r>
      <rPr>
        <b/>
        <sz val="12"/>
        <rFont val="Arial"/>
        <family val="2"/>
      </rPr>
      <t>™</t>
    </r>
  </si>
  <si>
    <t>Water-Based Epoxy Primer</t>
  </si>
  <si>
    <t xml:space="preserve">7493308KIT </t>
  </si>
  <si>
    <t>093994454577</t>
  </si>
  <si>
    <t xml:space="preserve">U.S. GAL KIT                       </t>
  </si>
  <si>
    <t>Mapesand Coarse</t>
  </si>
  <si>
    <t xml:space="preserve">Calibrated 16/30 Mesh Sand </t>
  </si>
  <si>
    <t>093994612236</t>
  </si>
  <si>
    <t xml:space="preserve">Calibrated 20/40 Mesh Sand </t>
  </si>
  <si>
    <t>093994611185</t>
  </si>
  <si>
    <r>
      <t>Novoplan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>2 PLUS</t>
    </r>
  </si>
  <si>
    <t>Professional Self-Leveling Underlayment</t>
  </si>
  <si>
    <t xml:space="preserve">1785156   </t>
  </si>
  <si>
    <t>093994178558</t>
  </si>
  <si>
    <t>1785142</t>
  </si>
  <si>
    <r>
      <t>Novoplan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Easy Plus</t>
    </r>
  </si>
  <si>
    <t>Easy-Preparation, Self-Leveling Underlayment</t>
  </si>
  <si>
    <t>2731923</t>
  </si>
  <si>
    <t>093994273192</t>
  </si>
  <si>
    <r>
      <t>Ultraplan</t>
    </r>
    <r>
      <rPr>
        <b/>
        <i/>
        <vertAlign val="superscript"/>
        <sz val="12"/>
        <rFont val="Arial"/>
        <family val="2"/>
      </rPr>
      <t xml:space="preserve">® </t>
    </r>
    <r>
      <rPr>
        <b/>
        <i/>
        <sz val="12"/>
        <rFont val="Arial"/>
        <family val="2"/>
      </rPr>
      <t>HFL</t>
    </r>
  </si>
  <si>
    <t>High Flow, Fast-Setting, Self-Leveling Underlayment</t>
  </si>
  <si>
    <t>0350956</t>
  </si>
  <si>
    <t>093994350954</t>
  </si>
  <si>
    <r>
      <t>Ultraplan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1 Plus</t>
    </r>
  </si>
  <si>
    <t>High-Performance, Quick-Setting, Self-Leveling Underlayment</t>
  </si>
  <si>
    <t xml:space="preserve"> 7492623 </t>
  </si>
  <si>
    <t>093994173508</t>
  </si>
  <si>
    <r>
      <t>Ultraplan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Easy</t>
    </r>
  </si>
  <si>
    <t>High-Performance, Easy-Preparation, Self-Leveling Underlayment</t>
  </si>
  <si>
    <t xml:space="preserve">7492723   </t>
  </si>
  <si>
    <t>093994243515</t>
  </si>
  <si>
    <t xml:space="preserve">  </t>
  </si>
  <si>
    <r>
      <t>Ultraplan</t>
    </r>
    <r>
      <rPr>
        <b/>
        <i/>
        <vertAlign val="superscript"/>
        <sz val="12"/>
        <rFont val="Arial"/>
        <family val="2"/>
      </rPr>
      <t xml:space="preserve">® </t>
    </r>
    <r>
      <rPr>
        <b/>
        <i/>
        <sz val="12"/>
        <rFont val="Arial"/>
        <family val="2"/>
      </rPr>
      <t>Lite</t>
    </r>
  </si>
  <si>
    <t>Low Density Self-Leveling Underlayment</t>
  </si>
  <si>
    <t>7492911 </t>
  </si>
  <si>
    <t>093994929112</t>
  </si>
  <si>
    <r>
      <t>Ultraplan</t>
    </r>
    <r>
      <rPr>
        <b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Extreme 2</t>
    </r>
  </si>
  <si>
    <t>Weather-Resistant,
High-Compressive-Strength,
Self-Leveling Underlayment</t>
  </si>
  <si>
    <t xml:space="preserve">0348823  </t>
  </si>
  <si>
    <t>093994488237</t>
  </si>
  <si>
    <t>Fiber Reinforced Gypsum Self-Leveling Underlayment</t>
  </si>
  <si>
    <t>1162323</t>
  </si>
  <si>
    <t>093994623232</t>
  </si>
  <si>
    <t xml:space="preserve">Novoplan® DPL </t>
  </si>
  <si>
    <t>Deep Pour Self-Leveling Underlayment</t>
  </si>
  <si>
    <t>093994329561</t>
  </si>
  <si>
    <t>High-Flow, Self-Leveling Compound</t>
  </si>
  <si>
    <t>093994328564</t>
  </si>
  <si>
    <t>MAPEI Self-Leveling Mixing &amp; Application Tool Kit</t>
  </si>
  <si>
    <t>15 GALLON (57L) Mixing Barrel containing a gauge rake, smoother, meausring pitcher, broom handle, oval mixing paddle and spike shoes</t>
  </si>
  <si>
    <t>093994661159</t>
  </si>
  <si>
    <t>TOOL KIT</t>
  </si>
  <si>
    <t xml:space="preserve">15 GALLON (57L) Mixing Barrel </t>
  </si>
  <si>
    <t>093994661210</t>
  </si>
  <si>
    <t>BARREL</t>
  </si>
  <si>
    <t>Roller cart with transport and tilt handle designed for use with MAPEI Self-Leveling Mixing Barrel</t>
  </si>
  <si>
    <t>093994661203</t>
  </si>
  <si>
    <t>BARREL CART</t>
  </si>
  <si>
    <t>Special spike roller with 2" (5cm) spikes designed for use with all MAPEI self leveling underlayments</t>
  </si>
  <si>
    <t>093994817013</t>
  </si>
  <si>
    <t>SPIKE ROLLER</t>
  </si>
  <si>
    <t>Moisture-Control Membrane, Adhesive Isolator, Sealer, pH Blocker and Primer</t>
  </si>
  <si>
    <t>093994363152</t>
  </si>
  <si>
    <t xml:space="preserve">One-Component, Polyurethane Moisture Barrier and Bonding Agent </t>
  </si>
  <si>
    <t>093994243850</t>
  </si>
  <si>
    <r>
      <t>Planiseal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VS </t>
    </r>
  </si>
  <si>
    <t>Alkali-Resistant, Epoxy Moisture-Reduction Barrier</t>
  </si>
  <si>
    <t>093994463647</t>
  </si>
  <si>
    <t xml:space="preserve">U.S. GAL PAIL PART A                  </t>
  </si>
  <si>
    <t>093994463531</t>
  </si>
  <si>
    <t xml:space="preserve">U.S. GAL JUG PART B                       </t>
  </si>
  <si>
    <r>
      <t>Planiseal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VS FAST</t>
    </r>
  </si>
  <si>
    <t>Fast Track Alkali-Resistant, Epoxy Moisture-Reduction Barrier</t>
  </si>
  <si>
    <t>093994469649</t>
  </si>
  <si>
    <t xml:space="preserve">U.S. GAL PART A                  </t>
  </si>
  <si>
    <t>093994469533</t>
  </si>
  <si>
    <t xml:space="preserve">U.S. GAL PART B                       </t>
  </si>
  <si>
    <r>
      <t>Planiseal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Max</t>
    </r>
  </si>
  <si>
    <t>High Performance, One Component, Textured, Moisture Vapor Barrier and Primer</t>
  </si>
  <si>
    <t>0183515</t>
  </si>
  <si>
    <t>093994018359</t>
  </si>
  <si>
    <t xml:space="preserve">U.S. GAL                  </t>
  </si>
  <si>
    <r>
      <t>Mapelastic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AquaDefense</t>
    </r>
  </si>
  <si>
    <t>Premium Waterproofing and Crack-Isolation Membrane</t>
  </si>
  <si>
    <t xml:space="preserve"> 7339104 </t>
  </si>
  <si>
    <t>093994019530</t>
  </si>
  <si>
    <t xml:space="preserve">U.S. GAL PAIL*     </t>
  </si>
  <si>
    <t xml:space="preserve"> 7339113 </t>
  </si>
  <si>
    <t>093994019639</t>
  </si>
  <si>
    <t xml:space="preserve"> 7339119 </t>
  </si>
  <si>
    <t>093994019684</t>
  </si>
  <si>
    <r>
      <t xml:space="preserve">* </t>
    </r>
    <r>
      <rPr>
        <i/>
        <sz val="9"/>
        <rFont val="Arial"/>
        <family val="2"/>
      </rPr>
      <t xml:space="preserve">Reinforcing Fabric </t>
    </r>
    <r>
      <rPr>
        <sz val="9"/>
        <rFont val="Arial"/>
        <family val="2"/>
      </rPr>
      <t>(below) is optional for reinforcing over cracks, changes in plane</t>
    </r>
  </si>
  <si>
    <t>Waterproofing and Crack-Isolation Membrane</t>
  </si>
  <si>
    <t xml:space="preserve">7345704  </t>
  </si>
  <si>
    <t>093994734563</t>
  </si>
  <si>
    <t xml:space="preserve">U.S. GAL PAIL     </t>
  </si>
  <si>
    <t>7345713</t>
  </si>
  <si>
    <t>093994734570</t>
  </si>
  <si>
    <t>Premium, Rapid-Drying, Waterproofing and Crack- Isolation Membrane</t>
  </si>
  <si>
    <t xml:space="preserve">1676309KIT </t>
  </si>
  <si>
    <t>093994167699</t>
  </si>
  <si>
    <r>
      <t xml:space="preserve">LB KIT - </t>
    </r>
    <r>
      <rPr>
        <sz val="8"/>
        <rFont val="Arial"/>
        <family val="2"/>
      </rPr>
      <t>contains Part A Powder 11 lbs. &amp; Part B Liquid 1 gallon</t>
    </r>
  </si>
  <si>
    <t>1676318</t>
  </si>
  <si>
    <t>093994167613</t>
  </si>
  <si>
    <t>1676418</t>
  </si>
  <si>
    <t>093994167682</t>
  </si>
  <si>
    <t>U.S. GAL PAIL</t>
  </si>
  <si>
    <r>
      <t xml:space="preserve">Reinforcing Fabric </t>
    </r>
    <r>
      <rPr>
        <b/>
        <sz val="12"/>
        <rFont val="Arial"/>
        <family val="2"/>
      </rPr>
      <t>(</t>
    </r>
    <r>
      <rPr>
        <b/>
        <i/>
        <sz val="12"/>
        <rFont val="Arial"/>
        <family val="2"/>
      </rPr>
      <t>for optional use with Mapelastic™ AquaDefense)</t>
    </r>
  </si>
  <si>
    <t>Strong, Absorbent Polyester Reinforcing Fabric</t>
  </si>
  <si>
    <t xml:space="preserve">1782131   </t>
  </si>
  <si>
    <t>093994017048                           (UPC of 8 roll case)</t>
  </si>
  <si>
    <t>6" X 75' ROLLS</t>
  </si>
  <si>
    <t xml:space="preserve">1782123  </t>
  </si>
  <si>
    <t>093994017079</t>
  </si>
  <si>
    <t>38" X 75' ROLL</t>
  </si>
  <si>
    <r>
      <t>Mapelastic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HPG</t>
    </r>
  </si>
  <si>
    <t>Flexible Waterproofing and Crack-Isolation Membrane</t>
  </si>
  <si>
    <t xml:space="preserve">7346004 </t>
  </si>
  <si>
    <t>093994355539</t>
  </si>
  <si>
    <t xml:space="preserve">U.S. GAL BUCKET*                 </t>
  </si>
  <si>
    <t xml:space="preserve">7346013 </t>
  </si>
  <si>
    <t>093994355638</t>
  </si>
  <si>
    <t xml:space="preserve">U.S. GAL PAIL*                 </t>
  </si>
  <si>
    <t xml:space="preserve">7346019 </t>
  </si>
  <si>
    <t>093994355683</t>
  </si>
  <si>
    <r>
      <t xml:space="preserve">* </t>
    </r>
    <r>
      <rPr>
        <i/>
        <sz val="10"/>
        <rFont val="Arial"/>
        <family val="2"/>
      </rPr>
      <t xml:space="preserve">Fiberglass Mesh </t>
    </r>
    <r>
      <rPr>
        <sz val="10"/>
        <rFont val="Arial"/>
        <family val="2"/>
      </rPr>
      <t xml:space="preserve">(below) is required.  </t>
    </r>
    <r>
      <rPr>
        <i/>
        <sz val="10"/>
        <rFont val="Arial"/>
        <family val="2"/>
      </rPr>
      <t xml:space="preserve">Mapeband </t>
    </r>
    <r>
      <rPr>
        <sz val="10"/>
        <rFont val="Arial"/>
        <family val="2"/>
      </rPr>
      <t>is optional.</t>
    </r>
  </si>
  <si>
    <r>
      <t xml:space="preserve">Fiberglass Mesh </t>
    </r>
    <r>
      <rPr>
        <b/>
        <sz val="12"/>
        <rFont val="Arial"/>
        <family val="2"/>
      </rPr>
      <t xml:space="preserve">(for use with </t>
    </r>
    <r>
      <rPr>
        <b/>
        <i/>
        <sz val="12"/>
        <rFont val="Arial"/>
        <family val="2"/>
      </rPr>
      <t>Mapelastic™ HPG)</t>
    </r>
  </si>
  <si>
    <t>1782514</t>
  </si>
  <si>
    <t>093994013019</t>
  </si>
  <si>
    <t xml:space="preserve">1' X 150' ROLL          </t>
  </si>
  <si>
    <t>1782523</t>
  </si>
  <si>
    <t>093994013026</t>
  </si>
  <si>
    <t xml:space="preserve">39" X 75' ROLL                      </t>
  </si>
  <si>
    <t>1782599</t>
  </si>
  <si>
    <t>093994013033</t>
  </si>
  <si>
    <t xml:space="preserve">3.28' X 328' ROLL                  </t>
  </si>
  <si>
    <r>
      <t>Mapeband</t>
    </r>
    <r>
      <rPr>
        <b/>
        <sz val="12"/>
        <rFont val="Arial"/>
        <family val="2"/>
      </rPr>
      <t xml:space="preserve">™ (for use with </t>
    </r>
    <r>
      <rPr>
        <b/>
        <i/>
        <sz val="12"/>
        <rFont val="Arial"/>
        <family val="2"/>
      </rPr>
      <t>Mapelastic™ HPG)</t>
    </r>
  </si>
  <si>
    <t>Rubber-Coated Waterproofing Accessories</t>
  </si>
  <si>
    <t xml:space="preserve">7950710 </t>
  </si>
  <si>
    <t>093994021014</t>
  </si>
  <si>
    <t xml:space="preserve">DRAIN FLASHING (16.75" X 16.75")     </t>
  </si>
  <si>
    <t xml:space="preserve">7950850 </t>
  </si>
  <si>
    <t>093994024015</t>
  </si>
  <si>
    <t>COVE ROLL(4.75"X163'{12CM X 49,7M})</t>
  </si>
  <si>
    <r>
      <t>Mapeguard</t>
    </r>
    <r>
      <rPr>
        <b/>
        <i/>
        <vertAlign val="superscript"/>
        <sz val="12"/>
        <rFont val="Arial"/>
        <family val="2"/>
      </rPr>
      <t xml:space="preserve">® </t>
    </r>
    <r>
      <rPr>
        <b/>
        <i/>
        <sz val="12"/>
        <rFont val="Arial"/>
        <family val="2"/>
      </rPr>
      <t>WP200 Membrane</t>
    </r>
  </si>
  <si>
    <t>Waterproofing Sheet Membrane for Ceramic Tile and Stone</t>
  </si>
  <si>
    <t>093994285256</t>
  </si>
  <si>
    <t>39.4" x 16.4' (1 m x 5 m) roll - 53.8 sq. ft. (5 m²)</t>
  </si>
  <si>
    <t xml:space="preserve">2850210   </t>
  </si>
  <si>
    <t>093994285218</t>
  </si>
  <si>
    <t>39.4" x 32.8' (1 m x 10 m) roll - 108 sq. ft. (10 m²)</t>
  </si>
  <si>
    <t>093994285232</t>
  </si>
  <si>
    <t>39.4" x 98.4' (1 m x 30 m) roll - 323 sq. ft. (30 m²)</t>
  </si>
  <si>
    <t xml:space="preserve">2850215   </t>
  </si>
  <si>
    <t>093994280213</t>
  </si>
  <si>
    <t xml:space="preserve">6' x 50' (1,83 m x 15,2 m) roll - 300 sq. ft. (27,9 m²) </t>
  </si>
  <si>
    <r>
      <t>Mapeguard</t>
    </r>
    <r>
      <rPr>
        <b/>
        <i/>
        <vertAlign val="superscript"/>
        <sz val="12"/>
        <rFont val="Arial"/>
        <family val="2"/>
      </rPr>
      <t xml:space="preserve">® </t>
    </r>
    <r>
      <rPr>
        <b/>
        <i/>
        <sz val="12"/>
        <rFont val="Arial"/>
        <family val="2"/>
      </rPr>
      <t xml:space="preserve">WP ST </t>
    </r>
  </si>
  <si>
    <t>Waterproofing Sealing Tape for Mapeguard WP200, Mapeguard UM and Mapeguard UM 35</t>
  </si>
  <si>
    <t>093994285652</t>
  </si>
  <si>
    <t>4.7" x 16.4' (12 cm x 5 m) roll - 16.4 lineal ft. (5 m) per roll</t>
  </si>
  <si>
    <t xml:space="preserve">2856410  </t>
  </si>
  <si>
    <t>093994285614</t>
  </si>
  <si>
    <t>4.7" x 32.8' (12 cm x 10 m) roll - 32.8 lineal ft. (10 m) per roll **</t>
  </si>
  <si>
    <t>093994285638</t>
  </si>
  <si>
    <t>4.7" x 98.4' (12 cm x 30 m) roll - 98.4 lineal ft. (30 m) per roll</t>
  </si>
  <si>
    <t>Preformed Inside Corners</t>
  </si>
  <si>
    <t>093994285621</t>
  </si>
  <si>
    <t>4 5/16"x 4 5/16" x3 1/2 (11 x11x9 cm ) 2 per package</t>
  </si>
  <si>
    <t>093994285607</t>
  </si>
  <si>
    <t>4 5/16"x 4 5/16" x3 1/2 (11 x11x9 cm ) Bulk box</t>
  </si>
  <si>
    <t>Preformed Outside Corners</t>
  </si>
  <si>
    <t>2856202</t>
  </si>
  <si>
    <t>093994286222</t>
  </si>
  <si>
    <t>2856201</t>
  </si>
  <si>
    <t>093994286208</t>
  </si>
  <si>
    <t>Preformed Pipe Collars</t>
  </si>
  <si>
    <t>2854101</t>
  </si>
  <si>
    <t>093994285416</t>
  </si>
  <si>
    <t>Round 7.1 " (180 mm)</t>
  </si>
  <si>
    <t>2854125</t>
  </si>
  <si>
    <t>093994285423</t>
  </si>
  <si>
    <t>Round 7.1 " (180 mm) Bulk box</t>
  </si>
  <si>
    <t>2854310</t>
  </si>
  <si>
    <t>093994285430</t>
  </si>
  <si>
    <t>Round 7.1 " (180 mm) size 3/4" (19.05mm)</t>
  </si>
  <si>
    <t>2854325</t>
  </si>
  <si>
    <t>093994285447</t>
  </si>
  <si>
    <t>Round 7.1 " (180 mm)  size 3/4" (19.05mm) Bulk box</t>
  </si>
  <si>
    <t>Preformed Valve Collars</t>
  </si>
  <si>
    <t>093994285669</t>
  </si>
  <si>
    <t>Round 9.84" (250 mm)</t>
  </si>
  <si>
    <t>093994285676</t>
  </si>
  <si>
    <t>Round 9.84" (250 mm) Bulk box</t>
  </si>
  <si>
    <t>Installation Corners and Collars Kit</t>
  </si>
  <si>
    <t>2856301</t>
  </si>
  <si>
    <t>093994285645</t>
  </si>
  <si>
    <t>Box contains:4 Mapeguard PIC,4 Mapeguard POC, 1 Mapeguard PC and 1 Mapeguard VC</t>
  </si>
  <si>
    <t>UNDERLAYMENT MEMBRANE</t>
  </si>
  <si>
    <t xml:space="preserve">Mapeguard UM  </t>
  </si>
  <si>
    <t xml:space="preserve">Underlayment Membrane for Ceramic Tile &amp; Stone </t>
  </si>
  <si>
    <t xml:space="preserve"> 2850905  </t>
  </si>
  <si>
    <t>093994285058</t>
  </si>
  <si>
    <t>54 sq. ft. roll (5 m2)</t>
  </si>
  <si>
    <t xml:space="preserve"> 2850930  </t>
  </si>
  <si>
    <t>093994285034</t>
  </si>
  <si>
    <t>323 sq. ft. roll (30 m2)</t>
  </si>
  <si>
    <t>Crack-isolation, waterproofing and vapor management membrane</t>
  </si>
  <si>
    <t>2850430</t>
  </si>
  <si>
    <t>093994507303</t>
  </si>
  <si>
    <t>Roll 30M (323 sq ft)</t>
  </si>
  <si>
    <t>093994286055</t>
  </si>
  <si>
    <t xml:space="preserve">Roll 5M (54 sq ft) </t>
  </si>
  <si>
    <r>
      <t xml:space="preserve">Roll 5M (54 sq ft) 9 rolls per case, 2 cases per pallet  (pallet quantity = 18 rolls. </t>
    </r>
    <r>
      <rPr>
        <sz val="10"/>
        <color rgb="FFFF0000"/>
        <rFont val="Arial"/>
        <family val="2"/>
      </rPr>
      <t>Sold in full pallet quantities only.</t>
    </r>
    <r>
      <rPr>
        <sz val="10"/>
        <rFont val="Arial"/>
        <family val="2"/>
      </rPr>
      <t>)</t>
    </r>
  </si>
  <si>
    <r>
      <t xml:space="preserve">Roll 5M (54 sq ft) 9 rolls per case, 4 cases per pallet (pallet quantity = 36 rolls. </t>
    </r>
    <r>
      <rPr>
        <sz val="10"/>
        <color rgb="FFFF0000"/>
        <rFont val="Arial"/>
        <family val="2"/>
      </rPr>
      <t>Sold in full pallet quantities only.</t>
    </r>
    <r>
      <rPr>
        <sz val="10"/>
        <rFont val="Arial"/>
        <family val="2"/>
      </rPr>
      <t>)</t>
    </r>
  </si>
  <si>
    <t>CRACK ISOLATION AND SOUND CONTROL</t>
  </si>
  <si>
    <r>
      <t>Mapeguard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2 (New packaging)</t>
    </r>
  </si>
  <si>
    <t>All-in-One Membrane for Crack Isolation, Sound Reduction, Waterproofing and Vapor Management</t>
  </si>
  <si>
    <t>76392113005USA</t>
  </si>
  <si>
    <t>093994391131</t>
  </si>
  <si>
    <t xml:space="preserve">39.4 In. X 68.6 Ft. ROLL* (225 Sq. Ft.)            </t>
  </si>
  <si>
    <t>* Floor must be primed 1st with MAPEI SM Primer Fast or HM Primer.</t>
  </si>
  <si>
    <t>Peel-and-stick, crack-isolation sheet membrane for tile</t>
  </si>
  <si>
    <t>2850821</t>
  </si>
  <si>
    <t>093994508218</t>
  </si>
  <si>
    <t xml:space="preserve">      39.4 " X 68.6' ROLL* (225 Sq. Ft.)                </t>
  </si>
  <si>
    <t>MAPEI SM Primer™ Fast</t>
  </si>
  <si>
    <t xml:space="preserve">Fast-Tacking Water-Based Primer for MAPEI Peel-and-Stick </t>
  </si>
  <si>
    <t xml:space="preserve">0214904  </t>
  </si>
  <si>
    <t>093994333544</t>
  </si>
  <si>
    <t>0214919</t>
  </si>
  <si>
    <t>093994021496</t>
  </si>
  <si>
    <t>Water-based interior/exterior primer for sheet membranes</t>
  </si>
  <si>
    <t>7493904</t>
  </si>
  <si>
    <t>093994939043</t>
  </si>
  <si>
    <t>Professional Crack Isolation Membrane</t>
  </si>
  <si>
    <t>093994321107</t>
  </si>
  <si>
    <t>093994321633</t>
  </si>
  <si>
    <t>Mapesonic™ 2</t>
  </si>
  <si>
    <t xml:space="preserve"> 2817215   </t>
  </si>
  <si>
    <t>093994041401</t>
  </si>
  <si>
    <t xml:space="preserve">39"X49.2'-160 SQ.FT  </t>
  </si>
  <si>
    <t xml:space="preserve">* Floor must be primed 1st with MAPEI SM Primer Fast </t>
  </si>
  <si>
    <t>Mapesonic RM (Rolls)</t>
  </si>
  <si>
    <t>Premium sound-reduction and crack-isolation rubber membrane</t>
  </si>
  <si>
    <t>2817328</t>
  </si>
  <si>
    <t>093994173287</t>
  </si>
  <si>
    <t>1 Roll</t>
  </si>
  <si>
    <t>Mapesonic RM 2 - 2mm thickness, 4' x 75' = 300 sq. ft.</t>
  </si>
  <si>
    <t>093994174093</t>
  </si>
  <si>
    <t>Mapesonic RM5 - 5mm thickness, 4' x 25' = 100 sq ft</t>
  </si>
  <si>
    <t>093994178091</t>
  </si>
  <si>
    <t>Mapesonic RM10 - 10mm thickness, 4' x 25' - 100 sq ft</t>
  </si>
  <si>
    <t xml:space="preserve"> (Sheets are SOLD BY FULL TRUCKLOAD ONLY)</t>
  </si>
  <si>
    <t>sheet UPC = 093994281746,         Pallet Barcode = 40093994281744</t>
  </si>
  <si>
    <t>1 Sheet</t>
  </si>
  <si>
    <t>Mapesonic RM 5 - 5mm thickness,        30"x 48" sheet = 10 sq ft                               (220 sheets/pallet, 24 pallets/truckload)</t>
  </si>
  <si>
    <t>220 sheets/ pallet</t>
  </si>
  <si>
    <t>sheet UPC = 093994281784,        Pallet barcode = 40093994281782</t>
  </si>
  <si>
    <t>Mapesonic RM10 - 10mm thickness, 30"x48" sheet =10 sq ft                                   (110 sheets/pallet, 24 pallets/truckload)</t>
  </si>
  <si>
    <t>110 sheets/ pallet</t>
  </si>
  <si>
    <t>Butyl-based, waterproofing sealing tape</t>
  </si>
  <si>
    <t>7392415</t>
  </si>
  <si>
    <t>093994924155</t>
  </si>
  <si>
    <r>
      <t>Roll 6" x 50' (</t>
    </r>
    <r>
      <rPr>
        <sz val="8"/>
        <rFont val="Arial"/>
        <family val="2"/>
      </rPr>
      <t>sold by full case only</t>
    </r>
    <r>
      <rPr>
        <sz val="10"/>
        <rFont val="Arial"/>
        <family val="2"/>
      </rPr>
      <t>)</t>
    </r>
  </si>
  <si>
    <r>
      <t>Ultrabond ECO</t>
    </r>
    <r>
      <rPr>
        <b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420</t>
    </r>
  </si>
  <si>
    <t>Professional Outdoor Carpet and Membrane Adhesive</t>
  </si>
  <si>
    <t>773941942912</t>
  </si>
  <si>
    <t xml:space="preserve">U.S. QT PAIL                       </t>
  </si>
  <si>
    <t>773941942530</t>
  </si>
  <si>
    <t>093994942647</t>
  </si>
  <si>
    <r>
      <t xml:space="preserve">Mapesound™ 90 - </t>
    </r>
    <r>
      <rPr>
        <b/>
        <i/>
        <sz val="12"/>
        <color indexed="30"/>
        <rFont val="Arial"/>
        <family val="2"/>
      </rPr>
      <t>Only available in Florida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(new packaging)</t>
    </r>
  </si>
  <si>
    <t>Professional, sound-reduction  and crack-isolation  sheet membrane</t>
  </si>
  <si>
    <t>2818111</t>
  </si>
  <si>
    <t>093994818119</t>
  </si>
  <si>
    <t>39.4" X 35' ROLL - (115 Sq Ft)</t>
  </si>
  <si>
    <r>
      <t>Granirapid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System</t>
    </r>
  </si>
  <si>
    <t>Premium Rapid-Setting, Flexible Tile Mortar</t>
  </si>
  <si>
    <t xml:space="preserve">1401223   </t>
  </si>
  <si>
    <t>093994129505</t>
  </si>
  <si>
    <t xml:space="preserve">LB BAG  - GRAY                           </t>
  </si>
  <si>
    <t xml:space="preserve">1402221  </t>
  </si>
  <si>
    <t>093994130464</t>
  </si>
  <si>
    <t xml:space="preserve">LB BAG  - WHITE                           </t>
  </si>
  <si>
    <t xml:space="preserve">1401408   </t>
  </si>
  <si>
    <t>093994318572</t>
  </si>
  <si>
    <t xml:space="preserve">U.S. GAL JUG ADDITIVE              </t>
  </si>
  <si>
    <t xml:space="preserve">1401419 </t>
  </si>
  <si>
    <t>093994318688</t>
  </si>
  <si>
    <t xml:space="preserve">U.S. GAL PAIL ADDITIVE             </t>
  </si>
  <si>
    <t>093994318770</t>
  </si>
  <si>
    <t xml:space="preserve">U.S. GAL DRUM ADDITIVE             </t>
  </si>
  <si>
    <r>
      <t>Kerabond/Keralastic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System</t>
    </r>
  </si>
  <si>
    <t>Premium Flexible Tile Mortar</t>
  </si>
  <si>
    <t>0021523</t>
  </si>
  <si>
    <t>093994101501</t>
  </si>
  <si>
    <t xml:space="preserve">LB BAG - GRAY                            </t>
  </si>
  <si>
    <t xml:space="preserve">0011523 </t>
  </si>
  <si>
    <t>093994102508</t>
  </si>
  <si>
    <t xml:space="preserve">LB BAG - WHITE                           </t>
  </si>
  <si>
    <t xml:space="preserve">0970508   </t>
  </si>
  <si>
    <t>093994310576</t>
  </si>
  <si>
    <t xml:space="preserve">0970519  </t>
  </si>
  <si>
    <t>093994310682</t>
  </si>
  <si>
    <t>0970578</t>
  </si>
  <si>
    <t>093994310774</t>
  </si>
  <si>
    <t xml:space="preserve">U.S. GAL DRUM                      </t>
  </si>
  <si>
    <r>
      <t>Kerabond T /Keralastic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System</t>
    </r>
  </si>
  <si>
    <t>Premium Medium Bed Thinset Mortar</t>
  </si>
  <si>
    <t xml:space="preserve">0021623 </t>
  </si>
  <si>
    <t>093994101525</t>
  </si>
  <si>
    <t xml:space="preserve">0011623 </t>
  </si>
  <si>
    <t>093994102522</t>
  </si>
  <si>
    <t>Premium, Extra Smooth, Large-and-Heavy-Tile Mortar with Polymer</t>
  </si>
  <si>
    <t xml:space="preserve"> 1200120USA </t>
  </si>
  <si>
    <t>093994120120</t>
  </si>
  <si>
    <t xml:space="preserve">LB BAG - GRAY                             </t>
  </si>
  <si>
    <t xml:space="preserve"> 1200220USA </t>
  </si>
  <si>
    <t>093994120229</t>
  </si>
  <si>
    <t>Premium, Extra Smooth, Large-and-Heavy-Tile Mortar with Polymer for Membranes</t>
  </si>
  <si>
    <t>1191920</t>
  </si>
  <si>
    <t>093994119216</t>
  </si>
  <si>
    <t>1198920</t>
  </si>
  <si>
    <t>093994119896</t>
  </si>
  <si>
    <t>Professional, Extra Smooth, Large-and-Heavy Tile with Polymer</t>
  </si>
  <si>
    <t xml:space="preserve"> 1194720USA  </t>
  </si>
  <si>
    <t>093994119490</t>
  </si>
  <si>
    <t xml:space="preserve"> 1194820USA </t>
  </si>
  <si>
    <t>093994119506</t>
  </si>
  <si>
    <t xml:space="preserve">Standard, Extra Smooth, Large-and-Heavy-Tile Mortar with Polymer </t>
  </si>
  <si>
    <t xml:space="preserve"> 1196120USA</t>
  </si>
  <si>
    <t>093994119636</t>
  </si>
  <si>
    <t xml:space="preserve"> 1196220USA   </t>
  </si>
  <si>
    <t>093994119643</t>
  </si>
  <si>
    <t xml:space="preserve">Professional, Rapid-Setting, Extra Smooth, Large-and-Heavy-Tile Mortar with Polymer </t>
  </si>
  <si>
    <t xml:space="preserve"> 1191720USA </t>
  </si>
  <si>
    <t>093994119186</t>
  </si>
  <si>
    <t xml:space="preserve"> 1191820</t>
  </si>
  <si>
    <t>093994119193</t>
  </si>
  <si>
    <r>
      <t>Ultraflex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LFT Rapid </t>
    </r>
  </si>
  <si>
    <t>Premium, Rapid-Setting, Large-Format Tile Mortar with Polymer</t>
  </si>
  <si>
    <t xml:space="preserve"> 2904923 </t>
  </si>
  <si>
    <t>093994142504</t>
  </si>
  <si>
    <t xml:space="preserve">LB BAG - WHITE                             </t>
  </si>
  <si>
    <t xml:space="preserve"> 2904823  </t>
  </si>
  <si>
    <t>093994141507</t>
  </si>
  <si>
    <r>
      <t>Ultraflex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LFT</t>
    </r>
  </si>
  <si>
    <t>Premium Large-Format Tile Mortar with Polymer</t>
  </si>
  <si>
    <t xml:space="preserve">2905323  </t>
  </si>
  <si>
    <t>093994112507</t>
  </si>
  <si>
    <t xml:space="preserve">2905423 </t>
  </si>
  <si>
    <t>093994113504</t>
  </si>
  <si>
    <t>Standard Large and Heavy Tile Mortar with Polymer</t>
  </si>
  <si>
    <t xml:space="preserve">2183323  </t>
  </si>
  <si>
    <t>093994218377</t>
  </si>
  <si>
    <t xml:space="preserve">2183423 </t>
  </si>
  <si>
    <t>093994218384</t>
  </si>
  <si>
    <r>
      <t>Ultraflex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LHT </t>
    </r>
  </si>
  <si>
    <t>Professional Large  and Heavy Tile Mortar with Polymer</t>
  </si>
  <si>
    <t xml:space="preserve">2183123USA </t>
  </si>
  <si>
    <t>093994218339</t>
  </si>
  <si>
    <t>2183023</t>
  </si>
  <si>
    <t>093994218322</t>
  </si>
  <si>
    <r>
      <t>Ultraflex™</t>
    </r>
    <r>
      <rPr>
        <b/>
        <i/>
        <vertAlign val="superscript"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RS</t>
    </r>
  </si>
  <si>
    <t>Premium Rapid-Setting Tile Mortar with Polymer</t>
  </si>
  <si>
    <t xml:space="preserve"> 2903911</t>
  </si>
  <si>
    <t>093994107268</t>
  </si>
  <si>
    <t xml:space="preserve">LB BAG - GRAY                          </t>
  </si>
  <si>
    <t xml:space="preserve"> 2903923</t>
  </si>
  <si>
    <t>093994107510</t>
  </si>
  <si>
    <t xml:space="preserve"> 2904123</t>
  </si>
  <si>
    <t>093994108517</t>
  </si>
  <si>
    <t>Ultraflex™ 2</t>
  </si>
  <si>
    <t xml:space="preserve">Professional Tile Mortar with Polymer </t>
  </si>
  <si>
    <t xml:space="preserve">2905823   </t>
  </si>
  <si>
    <t>093994115508</t>
  </si>
  <si>
    <t xml:space="preserve">2905923      </t>
  </si>
  <si>
    <t>093994116505</t>
  </si>
  <si>
    <t xml:space="preserve">LB BAG - WHITE                            </t>
  </si>
  <si>
    <t>Ultraflex™ 1</t>
  </si>
  <si>
    <t>Standard Tile Mortar with Polymer</t>
  </si>
  <si>
    <t xml:space="preserve">2905623   </t>
  </si>
  <si>
    <t>093994182500</t>
  </si>
  <si>
    <t xml:space="preserve">2905723 </t>
  </si>
  <si>
    <t>093994183507</t>
  </si>
  <si>
    <t>Ker® 111</t>
  </si>
  <si>
    <t xml:space="preserve">Standard Tile Mortar with Polymer </t>
  </si>
  <si>
    <t xml:space="preserve"> 7489223 </t>
  </si>
  <si>
    <t>093994106506</t>
  </si>
  <si>
    <t xml:space="preserve"> 7489123 </t>
  </si>
  <si>
    <t>093994106513</t>
  </si>
  <si>
    <r>
      <t>Adesilex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P10</t>
    </r>
  </si>
  <si>
    <t>Premium Glass Tile Mortar with Polymer</t>
  </si>
  <si>
    <t xml:space="preserve">2772105  </t>
  </si>
  <si>
    <t>093994113108</t>
  </si>
  <si>
    <t xml:space="preserve">LB BAG - BRIGHT WHITE                          </t>
  </si>
  <si>
    <t xml:space="preserve">2772120  </t>
  </si>
  <si>
    <t>093994113436</t>
  </si>
  <si>
    <r>
      <t>MAPEI Ultralite Mortar</t>
    </r>
    <r>
      <rPr>
        <b/>
        <sz val="12"/>
        <rFont val="Arial"/>
        <family val="2"/>
      </rPr>
      <t>™</t>
    </r>
  </si>
  <si>
    <t>Premium Lightweight Tile Mortar with Polymer</t>
  </si>
  <si>
    <t xml:space="preserve"> 2426211 </t>
  </si>
  <si>
    <t>093994242631</t>
  </si>
  <si>
    <t>LB BAG  - GRAY</t>
  </si>
  <si>
    <t xml:space="preserve"> 2426311</t>
  </si>
  <si>
    <t>093994242648</t>
  </si>
  <si>
    <t>LB BAG  - WHITE</t>
  </si>
  <si>
    <t>Professional Lightweight Tile Mortar with Polymer</t>
  </si>
  <si>
    <t xml:space="preserve"> 2429211  </t>
  </si>
  <si>
    <t>093994156259</t>
  </si>
  <si>
    <t xml:space="preserve"> 2429311 </t>
  </si>
  <si>
    <t>093994166258</t>
  </si>
  <si>
    <t xml:space="preserve">MAPEI Ultralite™ S1 Quick </t>
  </si>
  <si>
    <t>Premium, Rapid Setting, Lightweight Mortar with Polymer for Large and Heavy Tile</t>
  </si>
  <si>
    <t xml:space="preserve">2430111 </t>
  </si>
  <si>
    <t>093994242808</t>
  </si>
  <si>
    <t xml:space="preserve">2430211   </t>
  </si>
  <si>
    <t>093994242860</t>
  </si>
  <si>
    <t xml:space="preserve">Ultralite™ S2 Thin Tile Mortar  </t>
  </si>
  <si>
    <t>1199311</t>
  </si>
  <si>
    <t>093994120151</t>
  </si>
  <si>
    <t xml:space="preserve">1199211 </t>
  </si>
  <si>
    <t>093994120168</t>
  </si>
  <si>
    <r>
      <t>Kerapoxy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410</t>
    </r>
  </si>
  <si>
    <t>Premium 100%-Solids Epoxy Setting Mortar</t>
  </si>
  <si>
    <t>7491811</t>
  </si>
  <si>
    <t>093994953612</t>
  </si>
  <si>
    <r>
      <t>Planicrete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W</t>
    </r>
  </si>
  <si>
    <t>Flexible Setting Compound</t>
  </si>
  <si>
    <t xml:space="preserve">0379007 </t>
  </si>
  <si>
    <t>093994902566</t>
  </si>
  <si>
    <t>Pre-Blended Mortar for Glass-Block Installations</t>
  </si>
  <si>
    <t xml:space="preserve">7491523 </t>
  </si>
  <si>
    <t>093994104502</t>
  </si>
  <si>
    <t>Hybrid-Polymer-Based Adhesive for Gauged Porcelain Tile</t>
  </si>
  <si>
    <t>3584615</t>
  </si>
  <si>
    <t>093994358462</t>
  </si>
  <si>
    <t>Premium, Spot Bonding Epoxy Setting Mortar</t>
  </si>
  <si>
    <t xml:space="preserve"> 2511710 </t>
  </si>
  <si>
    <t>093994251176</t>
  </si>
  <si>
    <t xml:space="preserve">2,6 </t>
  </si>
  <si>
    <t xml:space="preserve">U.S. GAL  KIT                     </t>
  </si>
  <si>
    <t xml:space="preserve"> 2511740</t>
  </si>
  <si>
    <t>093994251169</t>
  </si>
  <si>
    <t>OZ/591 ML dual cartridge</t>
  </si>
  <si>
    <t>Premium,  Rapid Spot Bonding Epoxy Setting Mortar</t>
  </si>
  <si>
    <t>2510910KIT</t>
  </si>
  <si>
    <t>093994251091</t>
  </si>
  <si>
    <t>2510940</t>
  </si>
  <si>
    <t>093994251084</t>
  </si>
  <si>
    <t>Disposable mixing Nozzles</t>
  </si>
  <si>
    <t>810327</t>
  </si>
  <si>
    <t>093994810328</t>
  </si>
  <si>
    <t>Box</t>
  </si>
  <si>
    <t>1 unit = 1 nozzle, 1 case = 12 nozzles</t>
  </si>
  <si>
    <r>
      <t>Kerabond</t>
    </r>
    <r>
      <rPr>
        <b/>
        <sz val="12"/>
        <rFont val="Arial"/>
        <family val="2"/>
      </rPr>
      <t>™</t>
    </r>
  </si>
  <si>
    <t>Premium Tile Mortar</t>
  </si>
  <si>
    <r>
      <t>Kerabond</t>
    </r>
    <r>
      <rPr>
        <b/>
        <sz val="12"/>
        <rFont val="Arial"/>
        <family val="2"/>
      </rPr>
      <t>™ T</t>
    </r>
  </si>
  <si>
    <t>Premium Medium Bed and Thinset Tile Mortar</t>
  </si>
  <si>
    <r>
      <t>Keraset</t>
    </r>
    <r>
      <rPr>
        <b/>
        <vertAlign val="superscript"/>
        <sz val="12"/>
        <rFont val="Arial"/>
        <family val="2"/>
      </rPr>
      <t>®</t>
    </r>
  </si>
  <si>
    <t>Professional Tile Mortar</t>
  </si>
  <si>
    <t xml:space="preserve"> 1281423 </t>
  </si>
  <si>
    <t>093994122506</t>
  </si>
  <si>
    <t xml:space="preserve"> 1291423 </t>
  </si>
  <si>
    <t>093994123503</t>
  </si>
  <si>
    <t xml:space="preserve">LB BAG  - WHITE                             </t>
  </si>
  <si>
    <r>
      <t>Keraflor</t>
    </r>
    <r>
      <rPr>
        <b/>
        <sz val="12"/>
        <rFont val="Arial"/>
        <family val="2"/>
      </rPr>
      <t>™</t>
    </r>
  </si>
  <si>
    <t>Standard Tile Mortar</t>
  </si>
  <si>
    <t xml:space="preserve"> 1011123   </t>
  </si>
  <si>
    <t>093994124500</t>
  </si>
  <si>
    <t xml:space="preserve"> 1015423   </t>
  </si>
  <si>
    <t>093994125507</t>
  </si>
  <si>
    <t xml:space="preserve">Keralastic™ </t>
  </si>
  <si>
    <t>Premium Latex Additive for Kerabond™</t>
  </si>
  <si>
    <t>0970508</t>
  </si>
  <si>
    <t>0970519</t>
  </si>
  <si>
    <t xml:space="preserve">Keraply™ </t>
  </si>
  <si>
    <t>Professional Latex Additive for Tile Mortar</t>
  </si>
  <si>
    <t>0141102</t>
  </si>
  <si>
    <t>093994703002</t>
  </si>
  <si>
    <t>U.S. OZ BOTTLE</t>
  </si>
  <si>
    <t>0141108</t>
  </si>
  <si>
    <t>093994307576</t>
  </si>
  <si>
    <t>0141119</t>
  </si>
  <si>
    <t>093994307682</t>
  </si>
  <si>
    <t>0141178</t>
  </si>
  <si>
    <t>093994307774</t>
  </si>
  <si>
    <r>
      <t>Type 1</t>
    </r>
    <r>
      <rPr>
        <b/>
        <sz val="12"/>
        <rFont val="Arial"/>
        <family val="2"/>
      </rPr>
      <t>™</t>
    </r>
  </si>
  <si>
    <t>Premium Tile Adhesive</t>
  </si>
  <si>
    <t>0116543</t>
  </si>
  <si>
    <t>093994903914</t>
  </si>
  <si>
    <t>0116504</t>
  </si>
  <si>
    <t>093994903532</t>
  </si>
  <si>
    <t>0116513</t>
  </si>
  <si>
    <t>093994903631</t>
  </si>
  <si>
    <r>
      <t>Ker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909</t>
    </r>
  </si>
  <si>
    <t>Professional Tile Adhesive</t>
  </si>
  <si>
    <t xml:space="preserve"> 7346513 </t>
  </si>
  <si>
    <t>093994909633</t>
  </si>
  <si>
    <r>
      <t>Kerapoxy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IEG CQ</t>
    </r>
  </si>
  <si>
    <t>100%-Solids, Industrial-Grade Epoxy Grout</t>
  </si>
  <si>
    <t xml:space="preserve"> 5UA999812KIT </t>
  </si>
  <si>
    <t>see tab - Grout &amp; Caulk UPCs</t>
  </si>
  <si>
    <t>LARGE UNIT*</t>
  </si>
  <si>
    <t xml:space="preserve">Please enter four -digit color code in "XXXX' spot. </t>
  </si>
  <si>
    <t xml:space="preserve">5UAXXXX12 </t>
  </si>
  <si>
    <t xml:space="preserve">LB BAG                            </t>
  </si>
  <si>
    <t>* Each unit contains part A &amp; B, gloves, scrub pad, and instruction sheet.</t>
  </si>
  <si>
    <r>
      <t>5009</t>
    </r>
    <r>
      <rPr>
        <sz val="9"/>
        <rFont val="Arial"/>
        <family val="2"/>
      </rPr>
      <t xml:space="preserve">    GRAY                               </t>
    </r>
  </si>
  <si>
    <r>
      <t xml:space="preserve">5042 </t>
    </r>
    <r>
      <rPr>
        <sz val="9"/>
        <rFont val="Arial"/>
        <family val="2"/>
      </rPr>
      <t xml:space="preserve">   MOCHA                              </t>
    </r>
  </si>
  <si>
    <r>
      <t>5010</t>
    </r>
    <r>
      <rPr>
        <sz val="9"/>
        <rFont val="Arial"/>
        <family val="2"/>
      </rPr>
      <t xml:space="preserve">    BLACK                               </t>
    </r>
  </si>
  <si>
    <r>
      <t xml:space="preserve">5047  </t>
    </r>
    <r>
      <rPr>
        <sz val="9"/>
        <rFont val="Arial"/>
        <family val="2"/>
      </rPr>
      <t xml:space="preserve">  CHARCOAL                           </t>
    </r>
  </si>
  <si>
    <t>COMBINED KIT LIST PRICE REFERENCE</t>
  </si>
  <si>
    <r>
      <t>Kerapoxy IEG</t>
    </r>
    <r>
      <rPr>
        <b/>
        <sz val="10"/>
        <rFont val="Arial"/>
        <family val="2"/>
      </rPr>
      <t xml:space="preserve"> CQ components are sold individually, but must be used as a kit, combining liquids and powders as described below.  This price is to be used as a reference only.  Pricing reflects sum of components that must be ordered to complete each kit.</t>
    </r>
  </si>
  <si>
    <t xml:space="preserve">LARGE KIT - Large liquid unit mixed with 4 x 9.29 lbs. powder </t>
  </si>
  <si>
    <t>Large liquid unit contains 4 Part A 0.215 U.S. gal., 4 Part B 0.15 U.S. gal.,  4 pairs of gloves, 4 scrub pads, 4 cleaning sponges and instruction sheet. Requires mixing with 4 x 9.29  lbs. of Part C powder packaged separately.</t>
  </si>
  <si>
    <r>
      <t>Kerapoxy</t>
    </r>
    <r>
      <rPr>
        <b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</t>
    </r>
  </si>
  <si>
    <t>Premium Epoxy Mortar and Grout</t>
  </si>
  <si>
    <t xml:space="preserve">5UCXXXX01 </t>
  </si>
  <si>
    <t xml:space="preserve">U.S. QT KIT                        </t>
  </si>
  <si>
    <t xml:space="preserve">5UCXXXX04   </t>
  </si>
  <si>
    <t xml:space="preserve">5UCXXXX08 </t>
  </si>
  <si>
    <r>
      <t>NOTE</t>
    </r>
    <r>
      <rPr>
        <i/>
        <sz val="10"/>
        <rFont val="Arial"/>
        <family val="2"/>
      </rPr>
      <t xml:space="preserve">:   Please refer to the grout availability chart for color status. </t>
    </r>
  </si>
  <si>
    <t>Color Collections</t>
  </si>
  <si>
    <t xml:space="preserve">High-Energy </t>
  </si>
  <si>
    <t>Retro</t>
  </si>
  <si>
    <t>Country</t>
  </si>
  <si>
    <t xml:space="preserve">Rock </t>
  </si>
  <si>
    <t xml:space="preserve">5220 Eggshell </t>
  </si>
  <si>
    <t>5093 Warm Gray</t>
  </si>
  <si>
    <t>5014 Biscuit</t>
  </si>
  <si>
    <t>5038 Avalanche</t>
  </si>
  <si>
    <t>5049 Light Almond</t>
  </si>
  <si>
    <t>5001 Alabaster</t>
  </si>
  <si>
    <t>5015 Bone</t>
  </si>
  <si>
    <t>5077 Frost</t>
  </si>
  <si>
    <t>5005 Chamois</t>
  </si>
  <si>
    <t>5039 Ivory</t>
  </si>
  <si>
    <t>5002 Pewter</t>
  </si>
  <si>
    <t>5042 Mocha</t>
  </si>
  <si>
    <t>5011  Sahara Beige</t>
  </si>
  <si>
    <t>5047 Charcoal</t>
  </si>
  <si>
    <t>5004 Bahama Beige</t>
  </si>
  <si>
    <t>5009 Gray</t>
  </si>
  <si>
    <t>5010 Black</t>
  </si>
  <si>
    <r>
      <t>Kerapoxy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 CQ</t>
    </r>
  </si>
  <si>
    <t>Premium Epoxy Grout and Mortar with Coated Quartz</t>
  </si>
  <si>
    <t>5UBXXXX04</t>
  </si>
  <si>
    <t>5UBXXXX08</t>
  </si>
  <si>
    <t>5220 Eggshell(formerly white)</t>
  </si>
  <si>
    <t>5221 Moonbeam</t>
  </si>
  <si>
    <t>5222 Honey Butter</t>
  </si>
  <si>
    <t>5006 Harvest</t>
  </si>
  <si>
    <t>5223 Oatmeal</t>
  </si>
  <si>
    <t>5227 Castle Wall</t>
  </si>
  <si>
    <t>5044 Pale Umber</t>
  </si>
  <si>
    <t>5103 Cobblestone</t>
  </si>
  <si>
    <t>5105 Driftwood</t>
  </si>
  <si>
    <t>5224 Wicker</t>
  </si>
  <si>
    <t>5225 Sandstorm</t>
  </si>
  <si>
    <t>5228 Cavern Moss</t>
  </si>
  <si>
    <t>5226 Nutmeg</t>
  </si>
  <si>
    <t>5107 Iron</t>
  </si>
  <si>
    <t xml:space="preserve">5007 Chocolate </t>
  </si>
  <si>
    <t>5079 Cocoa</t>
  </si>
  <si>
    <t>MAPEI Flexcolor™ CQ</t>
  </si>
  <si>
    <t>Ready-to-Use Grout</t>
  </si>
  <si>
    <t>4KAXXXX04</t>
  </si>
  <si>
    <t>4KAXXXX08</t>
  </si>
  <si>
    <t>Ready-to-Use, Translucent  Grout with an “Iridescent Effect” Finish</t>
  </si>
  <si>
    <t>Please enter the four-digit color code in "XXXX" spot</t>
  </si>
  <si>
    <t>4KNXXXX02</t>
  </si>
  <si>
    <t>5201 Crystal Moon</t>
  </si>
  <si>
    <t>5205 Frozen Fire</t>
  </si>
  <si>
    <t>5208 Copper Dawn</t>
  </si>
  <si>
    <t>5202 Frosted Glass</t>
  </si>
  <si>
    <t>5206 Golden Rose</t>
  </si>
  <si>
    <t>5209 Morning Dew</t>
  </si>
  <si>
    <t>5203 Star Dust</t>
  </si>
  <si>
    <t>5207 Champagne Bubbles</t>
  </si>
  <si>
    <t>5210 Forever Sky</t>
  </si>
  <si>
    <t>5204 Pure Steel</t>
  </si>
  <si>
    <t>Ready-to-Use, Specialty grout with personalized color-matching</t>
  </si>
  <si>
    <t>4KD1XXXX08</t>
  </si>
  <si>
    <t>N/A</t>
  </si>
  <si>
    <t>Color Options</t>
  </si>
  <si>
    <t>Unlimited</t>
  </si>
  <si>
    <t>Note:  “ This product is exclusively for National Brand Accounts and Commercial Projects. For complete information on samples and ordering contact your local MAPEI Architectural Representative”</t>
  </si>
  <si>
    <t xml:space="preserve">CEMENT GROUTS </t>
  </si>
  <si>
    <r>
      <t>Ultracolor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Plus MAX</t>
    </r>
  </si>
  <si>
    <t xml:space="preserve">Premium Rapid-Setting Sanded Grout with Polymer </t>
  </si>
  <si>
    <t>6BSXXXX05</t>
  </si>
  <si>
    <t>6BSXXXX11</t>
  </si>
  <si>
    <r>
      <t>NOTE</t>
    </r>
    <r>
      <rPr>
        <i/>
        <sz val="10"/>
        <rFont val="Arial"/>
        <family val="2"/>
      </rPr>
      <t>: XXXX=4 digit color number-Either 5117 or 5118</t>
    </r>
  </si>
  <si>
    <t>Colors:  5117 Pure White                         5118 Jet Black</t>
  </si>
  <si>
    <r>
      <t>Ultracolor</t>
    </r>
    <r>
      <rPr>
        <b/>
        <i/>
        <vertAlign val="superscript"/>
        <sz val="12"/>
        <rFont val="Arial"/>
        <family val="2"/>
      </rPr>
      <t>®</t>
    </r>
    <r>
      <rPr>
        <b/>
        <i/>
        <sz val="12"/>
        <rFont val="Arial"/>
        <family val="2"/>
      </rPr>
      <t xml:space="preserve"> Plus FA</t>
    </r>
  </si>
  <si>
    <t xml:space="preserve">6BUXXXX05 </t>
  </si>
  <si>
    <t xml:space="preserve">6BUXXXX11 </t>
  </si>
  <si>
    <r>
      <t>NOTE</t>
    </r>
    <r>
      <rPr>
        <i/>
        <sz val="10"/>
        <rFont val="Arial"/>
        <family val="2"/>
      </rPr>
      <t>:   Please refer to the grout availability chart for color status.</t>
    </r>
  </si>
  <si>
    <r>
      <rPr>
        <b/>
        <i/>
        <sz val="12"/>
        <rFont val="Arial"/>
        <family val="2"/>
      </rPr>
      <t>Ultracolor Plus Extend</t>
    </r>
    <r>
      <rPr>
        <i/>
        <sz val="12"/>
        <rFont val="Arial"/>
        <family val="2"/>
      </rPr>
      <t xml:space="preserve"> </t>
    </r>
  </si>
  <si>
    <t>Optional working time extender for Ultracolor Plus FA and Ultracolor Plus Max</t>
  </si>
  <si>
    <t>088320</t>
  </si>
  <si>
    <t>Box (20 pouches)</t>
  </si>
  <si>
    <r>
      <t>Keracolor</t>
    </r>
    <r>
      <rPr>
        <b/>
        <sz val="12"/>
        <rFont val="Arial"/>
        <family val="2"/>
      </rPr>
      <t xml:space="preserve">™ </t>
    </r>
    <r>
      <rPr>
        <b/>
        <i/>
        <sz val="12"/>
        <rFont val="Arial"/>
        <family val="2"/>
      </rPr>
      <t>S</t>
    </r>
  </si>
  <si>
    <t>Premium Sanded Grout with Polymer</t>
  </si>
  <si>
    <t xml:space="preserve">5UJXXXX11      </t>
  </si>
  <si>
    <r>
      <t>Keracolor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U</t>
    </r>
  </si>
  <si>
    <t>Premium Unsanded Grout with Polymer</t>
  </si>
  <si>
    <t xml:space="preserve">5UH522005 </t>
  </si>
  <si>
    <t xml:space="preserve">LB BAG - 5220 Eggshell                     </t>
  </si>
  <si>
    <t>5UH522011</t>
  </si>
  <si>
    <t xml:space="preserve">5UHXXXX05 </t>
  </si>
  <si>
    <t>5UHXXXX11</t>
  </si>
  <si>
    <r>
      <t>Keracaulk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S</t>
    </r>
  </si>
  <si>
    <t>Premium Sanded Siliconized Acrylic Caulk</t>
  </si>
  <si>
    <t>4JAXXXX33</t>
  </si>
  <si>
    <t xml:space="preserve">U.S. OZ CARTRIDGE                  </t>
  </si>
  <si>
    <r>
      <t>Keracaulk</t>
    </r>
    <r>
      <rPr>
        <b/>
        <sz val="12"/>
        <rFont val="Arial"/>
        <family val="2"/>
      </rPr>
      <t xml:space="preserve">™ </t>
    </r>
    <r>
      <rPr>
        <b/>
        <i/>
        <sz val="12"/>
        <rFont val="Arial"/>
        <family val="2"/>
      </rPr>
      <t>U</t>
    </r>
  </si>
  <si>
    <t>Premium Unsanded Siliconized Acrylic Caulk</t>
  </si>
  <si>
    <t xml:space="preserve"> 4JB522033    </t>
  </si>
  <si>
    <t xml:space="preserve">U.S. OZ CONTAINER - 
5220 Eggshell        </t>
  </si>
  <si>
    <t xml:space="preserve"> 4JBXXXX33 </t>
  </si>
  <si>
    <t xml:space="preserve">U.S. OZ CONTAINER                  </t>
  </si>
  <si>
    <r>
      <t>Mapesil</t>
    </r>
    <r>
      <rPr>
        <b/>
        <sz val="12"/>
        <rFont val="Arial"/>
        <family val="2"/>
      </rPr>
      <t>™</t>
    </r>
    <r>
      <rPr>
        <b/>
        <i/>
        <sz val="12"/>
        <rFont val="Arial"/>
        <family val="2"/>
      </rPr>
      <t xml:space="preserve"> T Plus</t>
    </r>
  </si>
  <si>
    <t>100% Silicone Sealant with enhanced adhesion for expansion joints &amp; heavy traffic</t>
  </si>
  <si>
    <t xml:space="preserve"> 3BUXXXX41</t>
  </si>
  <si>
    <t xml:space="preserve"> 3BU502341</t>
  </si>
  <si>
    <t xml:space="preserve">U.S. OZ CARTRIDGE  (23 Clear)   *             </t>
  </si>
  <si>
    <t>*: Note See TDS .   23 Clear does not meet ASTM T1 -Traffic Grade status.</t>
  </si>
  <si>
    <t xml:space="preserve"> 5117 Pure White</t>
  </si>
  <si>
    <t xml:space="preserve"> 5118 Jet Black</t>
  </si>
  <si>
    <r>
      <t>LIPPAGE CONTROL SYSTEM FOR TILE</t>
    </r>
    <r>
      <rPr>
        <b/>
        <i/>
        <sz val="12"/>
        <color indexed="10"/>
        <rFont val="Arial"/>
        <family val="2"/>
      </rPr>
      <t xml:space="preserve"> (SOLD IN FULL CASE QUANTITIES ONLY)</t>
    </r>
  </si>
  <si>
    <t>MAPELEVEL EASY WDG SPACER M</t>
  </si>
  <si>
    <t>Clips</t>
  </si>
  <si>
    <t>093994005144</t>
  </si>
  <si>
    <t>BAG 250 PC - 1MM (1/32") GREEN*</t>
  </si>
  <si>
    <t>093994006141</t>
  </si>
  <si>
    <t>BAG 250 PC - 1.5MM (1/16") GRAY</t>
  </si>
  <si>
    <t>093994007148</t>
  </si>
  <si>
    <t>BAG 250 PC - 2MM (3/32") BLACK</t>
  </si>
  <si>
    <t>093994008145</t>
  </si>
  <si>
    <t>BAG 250 PC - 3MM (1/8") WHITE</t>
  </si>
  <si>
    <t>093994009142</t>
  </si>
  <si>
    <t>BAG 250 PC - 4MM (5/32") YELLOW</t>
  </si>
  <si>
    <t>093994010148</t>
  </si>
  <si>
    <t>BAG 250 PC - 5MM (3/16") RED</t>
  </si>
  <si>
    <t>*1/32" joint space width not endorsed by TCNA or MAPEI</t>
  </si>
  <si>
    <t>MAPELEVEL EASY WDG</t>
  </si>
  <si>
    <t>Wedges</t>
  </si>
  <si>
    <t>093994001122</t>
  </si>
  <si>
    <t>BAG 100 PC</t>
  </si>
  <si>
    <t>MAPELEVEL EASY WDG PLIERS</t>
  </si>
  <si>
    <t>Pliers</t>
  </si>
  <si>
    <t>093994003157</t>
  </si>
  <si>
    <t>POUCH 1 PC</t>
  </si>
  <si>
    <t>MAPELEVEL EASY CAP SYSTEM</t>
  </si>
  <si>
    <t>093994091161</t>
  </si>
  <si>
    <t xml:space="preserve">1 Bag </t>
  </si>
  <si>
    <t>MapeLevel Easy Cap   BAG 50 PC</t>
  </si>
  <si>
    <t>093994092106</t>
  </si>
  <si>
    <t>MapeLevel EasyClick Cap    BAG 50 PC</t>
  </si>
  <si>
    <t>093994108357</t>
  </si>
  <si>
    <t>MapeLevel Easy Shield   BAG 50 PC</t>
  </si>
  <si>
    <t>093994093257</t>
  </si>
  <si>
    <r>
      <t xml:space="preserve">Easy Spacer L-T 1/32" (1mm) </t>
    </r>
    <r>
      <rPr>
        <sz val="7"/>
        <rFont val="Arial"/>
        <family val="2"/>
      </rPr>
      <t>BAG 100 PC</t>
    </r>
  </si>
  <si>
    <t>093994094254</t>
  </si>
  <si>
    <r>
      <t>Easy Spacer L-T 1/16" (1.5mm)</t>
    </r>
    <r>
      <rPr>
        <sz val="7"/>
        <rFont val="Arial"/>
        <family val="2"/>
      </rPr>
      <t xml:space="preserve"> BAG 100 PC</t>
    </r>
  </si>
  <si>
    <t>093994095251</t>
  </si>
  <si>
    <r>
      <t xml:space="preserve">Easy Spacer L-T 3/32" (2mm) </t>
    </r>
    <r>
      <rPr>
        <sz val="7"/>
        <rFont val="Arial"/>
        <family val="2"/>
      </rPr>
      <t>BAG 100 PC</t>
    </r>
  </si>
  <si>
    <t>093994096258</t>
  </si>
  <si>
    <r>
      <t xml:space="preserve">Easy Spacer L-T 1/8" (3mm) </t>
    </r>
    <r>
      <rPr>
        <sz val="7"/>
        <rFont val="Arial"/>
        <family val="2"/>
      </rPr>
      <t>BAG 100 PC</t>
    </r>
  </si>
  <si>
    <t>093994097255</t>
  </si>
  <si>
    <r>
      <t>Easy Spacer L-T 3/16" (5mm)</t>
    </r>
    <r>
      <rPr>
        <sz val="7"/>
        <rFont val="Arial"/>
        <family val="2"/>
      </rPr>
      <t xml:space="preserve"> BAG 100 PC</t>
    </r>
  </si>
  <si>
    <t>093994098252</t>
  </si>
  <si>
    <r>
      <t xml:space="preserve">Easy Spacer L-X 1/32" (1mm) </t>
    </r>
    <r>
      <rPr>
        <sz val="7"/>
        <rFont val="Arial"/>
        <family val="2"/>
      </rPr>
      <t>BAG 100 PC</t>
    </r>
  </si>
  <si>
    <t>093994099259</t>
  </si>
  <si>
    <r>
      <t xml:space="preserve">Easy Spacer L-X 1/16" (1.5mm) </t>
    </r>
    <r>
      <rPr>
        <sz val="7"/>
        <rFont val="Arial"/>
        <family val="2"/>
      </rPr>
      <t>BAG 100 PC</t>
    </r>
  </si>
  <si>
    <t>093994100252</t>
  </si>
  <si>
    <r>
      <t xml:space="preserve">Easy Spacer L-X 3/32" (2mm) </t>
    </r>
    <r>
      <rPr>
        <sz val="7"/>
        <rFont val="Arial"/>
        <family val="2"/>
      </rPr>
      <t>BAG 100 PC</t>
    </r>
  </si>
  <si>
    <t>093994256256</t>
  </si>
  <si>
    <r>
      <t xml:space="preserve">Easy Spacer L-X 1/8" (3mm) </t>
    </r>
    <r>
      <rPr>
        <sz val="7"/>
        <rFont val="Arial"/>
        <family val="2"/>
      </rPr>
      <t>BAG 100 PC</t>
    </r>
  </si>
  <si>
    <t>093994102256</t>
  </si>
  <si>
    <r>
      <t>Easy Spacer L-X 3/16" (5mm)</t>
    </r>
    <r>
      <rPr>
        <sz val="7"/>
        <rFont val="Arial"/>
        <family val="2"/>
      </rPr>
      <t xml:space="preserve"> BAG 100 PC</t>
    </r>
  </si>
  <si>
    <t>093994103253</t>
  </si>
  <si>
    <r>
      <t xml:space="preserve">Easy Spacer L-I  1/32" (1mm) </t>
    </r>
    <r>
      <rPr>
        <sz val="7"/>
        <rFont val="Arial"/>
        <family val="2"/>
      </rPr>
      <t>BAG 100 PC</t>
    </r>
  </si>
  <si>
    <t>093994104250</t>
  </si>
  <si>
    <r>
      <t xml:space="preserve">Easy Spacer L-I  1/16" (1.5mm) </t>
    </r>
    <r>
      <rPr>
        <sz val="7"/>
        <rFont val="Arial"/>
        <family val="2"/>
      </rPr>
      <t>BAG 100 PC</t>
    </r>
  </si>
  <si>
    <t>093994105257</t>
  </si>
  <si>
    <r>
      <t>Easy Spacer L-I 3/32" (2mm)</t>
    </r>
    <r>
      <rPr>
        <sz val="7"/>
        <rFont val="Arial"/>
        <family val="2"/>
      </rPr>
      <t xml:space="preserve"> BAG 100 PC</t>
    </r>
  </si>
  <si>
    <t>093994106254</t>
  </si>
  <si>
    <r>
      <t xml:space="preserve">Easy Spacer L-I  1/8" (3mm) </t>
    </r>
    <r>
      <rPr>
        <sz val="7"/>
        <rFont val="Arial"/>
        <family val="2"/>
      </rPr>
      <t>BAG 100 PC</t>
    </r>
  </si>
  <si>
    <t>093994107251</t>
  </si>
  <si>
    <r>
      <t xml:space="preserve">Easy Spacer L-I  3/16" (5mm) </t>
    </r>
    <r>
      <rPr>
        <sz val="7"/>
        <rFont val="Arial"/>
        <family val="2"/>
      </rPr>
      <t>BAG 100 PC</t>
    </r>
  </si>
  <si>
    <t>*Minimum order quantity (MOQ), will ship in full case quantities only</t>
  </si>
  <si>
    <t>1 unit = 1 bag</t>
  </si>
  <si>
    <t xml:space="preserve">PRIMARY WATERPROOFING </t>
  </si>
  <si>
    <t>Single-Component, 100% Solids Cold-Fluid-Applied, Structural Waterproofing Membrane</t>
  </si>
  <si>
    <t>093994386199</t>
  </si>
  <si>
    <r>
      <t>U.S. GAL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PAIL          </t>
    </r>
  </si>
  <si>
    <t>Water-Based Contact Adhesive</t>
  </si>
  <si>
    <t>093994282552</t>
  </si>
  <si>
    <t xml:space="preserve">U.S. GAL PAIL          </t>
  </si>
  <si>
    <t>High-Strength, High-Flow, Prefabricated Drainage Composite with Woven Filter Fabric</t>
  </si>
  <si>
    <t>093994739384</t>
  </si>
  <si>
    <t>4' x 50'</t>
  </si>
  <si>
    <t>Roll</t>
  </si>
  <si>
    <t>High-Strength, High-Flow, Prefabricated Drainage Composite with Woven Filter Fabric and Protective Film</t>
  </si>
  <si>
    <t>093994934017</t>
  </si>
  <si>
    <t>Extra High-Strength, High-Flow, Prefabricated Drainage Composite</t>
  </si>
  <si>
    <t>093994739407</t>
  </si>
  <si>
    <t>Reinforcing Fabric for Liquid Waterproofing Membranes</t>
  </si>
  <si>
    <t>093994822789</t>
  </si>
  <si>
    <t>36" x 667' Roll</t>
  </si>
  <si>
    <t>Two-Component, Non-Sag, Pre-Pigmented Limestone Polyurethane Sealant</t>
  </si>
  <si>
    <t>093994191038</t>
  </si>
  <si>
    <t>1.5 GAL / 5,68 L - KIT</t>
  </si>
  <si>
    <t>Mapeflex™ P1 FT (sold in case quantity only)</t>
  </si>
  <si>
    <t>One-Component, Non-Sag, Elastomeric Polyurethane Sealant - Limestone Color</t>
  </si>
  <si>
    <t>2UA1516243</t>
  </si>
  <si>
    <t>093994215659</t>
  </si>
  <si>
    <t>10 OZ METAL CARTRIDGE</t>
  </si>
  <si>
    <t>(includes one clipped nozzle per cartridge)</t>
  </si>
  <si>
    <t>2UA1516240</t>
  </si>
  <si>
    <t>093994215628</t>
  </si>
  <si>
    <t>20.2 OZ SAUSAGE PACK</t>
  </si>
  <si>
    <t>(includes 5 nozzles per case)</t>
  </si>
  <si>
    <t>Weight / 
Units  (lbs)</t>
  </si>
  <si>
    <t>Weight / 
Units  (Kg)</t>
  </si>
  <si>
    <t>Case / Pallet</t>
  </si>
  <si>
    <t>Pallet i2of5</t>
  </si>
  <si>
    <r>
      <t xml:space="preserve">SHOWER SYSTEMS AND BOARDS  </t>
    </r>
    <r>
      <rPr>
        <b/>
        <sz val="12"/>
        <color rgb="FFFF0000"/>
        <rFont val="Arial"/>
        <family val="2"/>
      </rPr>
      <t>(*See freight footnote*)</t>
    </r>
  </si>
  <si>
    <t>Rigid, Lightweight, Waterproofed Tray… available in Foam or Foam-Honeycomb Composite</t>
  </si>
  <si>
    <t>1 box</t>
  </si>
  <si>
    <t>72" x 72" Tray, foam</t>
  </si>
  <si>
    <t>0-93994-81189-9</t>
  </si>
  <si>
    <t>4-00-93994-81189-7</t>
  </si>
  <si>
    <t>48" x 60" Tray, foam</t>
  </si>
  <si>
    <t>0-93994-81193-6</t>
  </si>
  <si>
    <t>4-00-93994-81193-4</t>
  </si>
  <si>
    <t xml:space="preserve"> 48'" x 48" Tray, foam</t>
  </si>
  <si>
    <t>0-93994-81197-4</t>
  </si>
  <si>
    <t>4-00-93994-81197-2</t>
  </si>
  <si>
    <t>38" x 48" Tray, foam</t>
  </si>
  <si>
    <t>0-93994-81188-2</t>
  </si>
  <si>
    <t>4-00-93994-81188-0</t>
  </si>
  <si>
    <t>38" x 38" Tray, foam</t>
  </si>
  <si>
    <t>0-93994-81198-1</t>
  </si>
  <si>
    <t>4-00-93994-81198-9</t>
  </si>
  <si>
    <t>38" x 60" Tray, center, foam</t>
  </si>
  <si>
    <t>0-93994-81196-7</t>
  </si>
  <si>
    <t>4-00-93994-81196-5</t>
  </si>
  <si>
    <t>38" x 60" Tray, off-center, foam</t>
  </si>
  <si>
    <t>0-93994-81194-3</t>
  </si>
  <si>
    <t>4-00-93994-81194-1</t>
  </si>
  <si>
    <t>72" x 72" Tray, foam-honeycomb composite</t>
  </si>
  <si>
    <t>0-93994-81195-0</t>
  </si>
  <si>
    <t>4-00-93994-81195-8</t>
  </si>
  <si>
    <t>48" x 72" Tray, foam-honeycomb composite</t>
  </si>
  <si>
    <t>0-93994-81192-9</t>
  </si>
  <si>
    <t>4-00-93994-81192-7</t>
  </si>
  <si>
    <t xml:space="preserve"> 48" x 48" Tray, foam-honeycomb composite</t>
  </si>
  <si>
    <t>0-93994-81191-2</t>
  </si>
  <si>
    <t>4-00-93994-81191-0</t>
  </si>
  <si>
    <t>38" x 60" Tray, foam-honeycomb composite</t>
  </si>
  <si>
    <t>0-93994-81190-5</t>
  </si>
  <si>
    <t>4-00-93994-81190-3</t>
  </si>
  <si>
    <t>Pre-formed Shower Seat and Bench</t>
  </si>
  <si>
    <t>22" x 15 1/2" x 20"H triangle seat</t>
  </si>
  <si>
    <t>0-93994-81180-6</t>
  </si>
  <si>
    <t>4-00-93994-81180-4</t>
  </si>
  <si>
    <t>23" x 32 1/2" x 20"H triangle seat</t>
  </si>
  <si>
    <t>0-93994-81181-3</t>
  </si>
  <si>
    <t>4-00-93994-81181-1</t>
  </si>
  <si>
    <t>38" x 11 1/2" x 20"H rectangle bench</t>
  </si>
  <si>
    <t>0-93994-81183-7</t>
  </si>
  <si>
    <t>4-00-93994-81183-5</t>
  </si>
  <si>
    <t>47 3/4" x 15 1/2" x 20"H rectangle bench</t>
  </si>
  <si>
    <t>0-93994-81182-0</t>
  </si>
  <si>
    <t>4-00-93994-81182-8</t>
  </si>
  <si>
    <t>Pre-formed Shower Niche</t>
  </si>
  <si>
    <t>14 1/4” W × 14 1/4” H (12" x 12") square niche</t>
  </si>
  <si>
    <t>0-93994-81187-5</t>
  </si>
  <si>
    <t>4-00-93994-81187-3</t>
  </si>
  <si>
    <t>14 ¼” W × 22 ½” H (12"' x 20") rectangular niche</t>
  </si>
  <si>
    <t>0-93994-81185-1</t>
  </si>
  <si>
    <t>4-00-93994-81185-9</t>
  </si>
  <si>
    <t>14 ¼” W × 27 ¾” H (12"x 25 1/2") double square niche</t>
  </si>
  <si>
    <t>0-93994-81186-8</t>
  </si>
  <si>
    <t>4-00-93994-81186-6</t>
  </si>
  <si>
    <t>14 ¼” W × 22 ½” H (12" x 20") rectangular niche, with customizable shelf location</t>
  </si>
  <si>
    <t>0-93994-81184-4</t>
  </si>
  <si>
    <t>4-00-93994-81184-2</t>
  </si>
  <si>
    <t>Solid Pre-formed Curb for Showers</t>
  </si>
  <si>
    <t>38" x 5 1/8" H x 4 1/2" curb</t>
  </si>
  <si>
    <t>0-93994-81084-7</t>
  </si>
  <si>
    <t>4-00-93994-81084-5</t>
  </si>
  <si>
    <t>48" x 5 1/8" H x 4 1/2" curb</t>
  </si>
  <si>
    <t>0-93994-81094-6</t>
  </si>
  <si>
    <t>4-00-93994-81094-4</t>
  </si>
  <si>
    <t>60" x 5 1/8" H x 4 1/2" curb</t>
  </si>
  <si>
    <t>0-93994-81005-2</t>
  </si>
  <si>
    <t>4-00-93994-81005-0</t>
  </si>
  <si>
    <t>72" x 5 1/8" H x 4 1/2" curb</t>
  </si>
  <si>
    <t>0-93994-81055-7</t>
  </si>
  <si>
    <t>4-00-93994-81055-5</t>
  </si>
  <si>
    <t xml:space="preserve">Rigid, Lightweight, High-Compressive, Waterproofed Ramp </t>
  </si>
  <si>
    <t>48" Wx 16" D,  1-5/8" to 1/4" H ramp</t>
  </si>
  <si>
    <t>0-93994-81065-6</t>
  </si>
  <si>
    <t>4-00-93994-81065-4</t>
  </si>
  <si>
    <t>Drain with Bonding Flange</t>
  </si>
  <si>
    <t>2851501</t>
  </si>
  <si>
    <t>ABS Drain</t>
  </si>
  <si>
    <t>0-93994-28515-7</t>
  </si>
  <si>
    <t>4-00-93994-28515-5</t>
  </si>
  <si>
    <t>2851601</t>
  </si>
  <si>
    <t>PVC Drain</t>
  </si>
  <si>
    <t>0-93994-28516-4</t>
  </si>
  <si>
    <t>4-00-93994-28516-2</t>
  </si>
  <si>
    <t>For use with Mapeguard Drain</t>
  </si>
  <si>
    <t>2851701</t>
  </si>
  <si>
    <t>Polished Stainless Steel Grate 4"x4"</t>
  </si>
  <si>
    <t>0-93994-28517-1</t>
  </si>
  <si>
    <t>4-00-93994-28517-9</t>
  </si>
  <si>
    <t>2851801</t>
  </si>
  <si>
    <t>Brushed Nickel Grate 4"x4"</t>
  </si>
  <si>
    <t>0-93994-28518-8</t>
  </si>
  <si>
    <t>4-00-93994-28518-6</t>
  </si>
  <si>
    <t>2851901</t>
  </si>
  <si>
    <t>Matte Black Grate 4"x4"</t>
  </si>
  <si>
    <t>0-93994-28519-5</t>
  </si>
  <si>
    <t>4-00-93994-28519-3</t>
  </si>
  <si>
    <r>
      <t xml:space="preserve">Note: Refer to the </t>
    </r>
    <r>
      <rPr>
        <b/>
        <i/>
        <sz val="12"/>
        <rFont val="Arial"/>
        <family val="2"/>
      </rPr>
      <t>Mapeguard</t>
    </r>
    <r>
      <rPr>
        <b/>
        <sz val="12"/>
        <rFont val="Arial"/>
        <family val="2"/>
      </rPr>
      <t xml:space="preserve">® Shower Systems, </t>
    </r>
    <r>
      <rPr>
        <b/>
        <i/>
        <sz val="12"/>
        <rFont val="Arial"/>
        <family val="2"/>
      </rPr>
      <t xml:space="preserve">Mapeguard Drain </t>
    </r>
    <r>
      <rPr>
        <b/>
        <sz val="12"/>
        <rFont val="Arial"/>
        <family val="2"/>
      </rPr>
      <t xml:space="preserve">and </t>
    </r>
    <r>
      <rPr>
        <b/>
        <i/>
        <sz val="12"/>
        <rFont val="Arial"/>
        <family val="2"/>
      </rPr>
      <t xml:space="preserve">Mapeguard Drain Grate </t>
    </r>
    <r>
      <rPr>
        <b/>
        <sz val="12"/>
        <rFont val="Arial"/>
        <family val="2"/>
      </rPr>
      <t>freight and shipping charges addendum for applicable freight and shipping charges details.</t>
    </r>
  </si>
  <si>
    <t xml:space="preserve">            Packaging Type</t>
  </si>
  <si>
    <t>Units / Case</t>
  </si>
  <si>
    <t>Weight / Units
 (lbs)</t>
  </si>
  <si>
    <t>Cases / Pallet</t>
  </si>
  <si>
    <t>Weight / Pallet
 (lbs)</t>
  </si>
  <si>
    <t>ULTRACARE STONE,TILE &amp; GROUT CARE SOLUTIONS</t>
  </si>
  <si>
    <t>Tile Stone &amp; Grout Sealer</t>
  </si>
  <si>
    <t>093994115393</t>
  </si>
  <si>
    <t xml:space="preserve">U.S. OZ BOTTLE                       </t>
  </si>
  <si>
    <t>093994001320</t>
  </si>
  <si>
    <t>093994001535</t>
  </si>
  <si>
    <t>U.S. GAL JUG</t>
  </si>
  <si>
    <t>Premium Tile Stone &amp; Grout Sealer</t>
  </si>
  <si>
    <t>093994002167</t>
  </si>
  <si>
    <t>093994002327</t>
  </si>
  <si>
    <t xml:space="preserve">U.S. OZ BOTTLE                  </t>
  </si>
  <si>
    <t>093994002532</t>
  </si>
  <si>
    <t xml:space="preserve">U.S. GAL JUG                  </t>
  </si>
  <si>
    <t>1153476</t>
  </si>
  <si>
    <t>093994534767</t>
  </si>
  <si>
    <t>U.S. GAL DRUM</t>
  </si>
  <si>
    <t xml:space="preserve">Premium Solvent Base Dense Stone Sealer </t>
  </si>
  <si>
    <t>093994004321</t>
  </si>
  <si>
    <t xml:space="preserve">U.S.OZ BOTTLE                      </t>
  </si>
  <si>
    <t>093994004543</t>
  </si>
  <si>
    <t>Enhancing Sealer</t>
  </si>
  <si>
    <t>093994005328</t>
  </si>
  <si>
    <t>093994005540</t>
  </si>
  <si>
    <t>Premium Enhancing Sealer</t>
  </si>
  <si>
    <t>093994003164</t>
  </si>
  <si>
    <t>093994003324</t>
  </si>
  <si>
    <t>093994003539</t>
  </si>
  <si>
    <t>Grout Sealer</t>
  </si>
  <si>
    <t>093994006844</t>
  </si>
  <si>
    <t>0.55</t>
  </si>
  <si>
    <t>0.25</t>
  </si>
  <si>
    <t>093994006325</t>
  </si>
  <si>
    <t>Grout Additive for Enhanced Stain Resistance</t>
  </si>
  <si>
    <t>093994035042</t>
  </si>
  <si>
    <t>U.S. OZ JUG</t>
  </si>
  <si>
    <t>093994035776</t>
  </si>
  <si>
    <t>U.S. OZ JUG Unsanded</t>
  </si>
  <si>
    <t>Glass Tiles &amp; Shower Door Sealer</t>
  </si>
  <si>
    <t>0775938</t>
  </si>
  <si>
    <t>093994077592</t>
  </si>
  <si>
    <t xml:space="preserve">High Gloss Sealer &amp; Finish </t>
  </si>
  <si>
    <t>093994007322</t>
  </si>
  <si>
    <t xml:space="preserve">Low Sheen Sealer &amp; Finish </t>
  </si>
  <si>
    <t>093994008329</t>
  </si>
  <si>
    <t>Concentrated Cleaner</t>
  </si>
  <si>
    <t>093994011329</t>
  </si>
  <si>
    <t>093994011534</t>
  </si>
  <si>
    <t>Heavy-Duty Cleaner Degreaser</t>
  </si>
  <si>
    <t>093994013323</t>
  </si>
  <si>
    <t>093994013538</t>
  </si>
  <si>
    <t>Acidic Cleaner</t>
  </si>
  <si>
    <t>093994014320</t>
  </si>
  <si>
    <t>093994014535</t>
  </si>
  <si>
    <t>Abrasive Surface Cleaner</t>
  </si>
  <si>
    <t>093994015327</t>
  </si>
  <si>
    <t>Every Day Cleaner &amp; Polish 24 oz Spray</t>
  </si>
  <si>
    <t>093994012241</t>
  </si>
  <si>
    <t>Every Day Cleaner 24 oz Spray</t>
  </si>
  <si>
    <t>093994010247</t>
  </si>
  <si>
    <t>Every Day Cleaner &amp; Resealer 24 oz Spray</t>
  </si>
  <si>
    <t>093994009241</t>
  </si>
  <si>
    <t>Smoothing product for finishing sealants during application</t>
  </si>
  <si>
    <t>093994114952</t>
  </si>
  <si>
    <t>Universal Grout Colorant and Sealer</t>
  </si>
  <si>
    <t>Please enter two or three-digit color code in "XXX" spot (use 0 for first digit if two digit color number).</t>
  </si>
  <si>
    <t>5LAXXXX33</t>
  </si>
  <si>
    <r>
      <t>5220 Eggshell(</t>
    </r>
    <r>
      <rPr>
        <sz val="8"/>
        <color indexed="8"/>
        <rFont val="Calibri"/>
        <family val="2"/>
      </rPr>
      <t>formerly white</t>
    </r>
    <r>
      <rPr>
        <sz val="10"/>
        <color indexed="8"/>
        <rFont val="Calibri"/>
        <family val="2"/>
      </rPr>
      <t>)</t>
    </r>
  </si>
  <si>
    <t>Grout Release</t>
  </si>
  <si>
    <t>093994115423</t>
  </si>
  <si>
    <t>093994115416</t>
  </si>
  <si>
    <t>Cement Grout Haze Remover</t>
  </si>
  <si>
    <t>093994017321</t>
  </si>
  <si>
    <t>Epoxy Grout Haze Remover</t>
  </si>
  <si>
    <t>0154959</t>
  </si>
  <si>
    <t>093994015495</t>
  </si>
  <si>
    <t>0154904</t>
  </si>
  <si>
    <t>093994154903</t>
  </si>
  <si>
    <t>0154919</t>
  </si>
  <si>
    <t>093994154910</t>
  </si>
  <si>
    <t>Sulfamic Acid Crystals</t>
  </si>
  <si>
    <t>093994115454</t>
  </si>
  <si>
    <t>LB. BOTTLE</t>
  </si>
  <si>
    <t>1.2</t>
  </si>
  <si>
    <t>.55</t>
  </si>
  <si>
    <t xml:space="preserve">Sealer &amp; Coating Stripper </t>
  </si>
  <si>
    <t>093994018328</t>
  </si>
  <si>
    <t>093994018533</t>
  </si>
  <si>
    <t>Grout sponge (yellow)</t>
  </si>
  <si>
    <t>7.50" x 4.20" x 1.6"</t>
  </si>
  <si>
    <t>(Minimum order quantity for MAPEI Grout Sponge is 2 cases, or 200 units.)</t>
  </si>
  <si>
    <t>EAN 13</t>
  </si>
  <si>
    <t>ITF14 (Case barcode)</t>
  </si>
  <si>
    <t>Weight / Case
 (lbs)</t>
  </si>
  <si>
    <t>Weight / Case
 (Kg)</t>
  </si>
  <si>
    <t xml:space="preserve">MODULAR SYSTEM FOR RAISED EXTERIOR FLOORS  </t>
  </si>
  <si>
    <t xml:space="preserve">PP LEVEL DUO MAXI </t>
  </si>
  <si>
    <t>(SOLD IN FULL CASE QUANTITIES ONLY)</t>
  </si>
  <si>
    <t>PP LEVEL S/28/39B  PP LEVEL DUO MAXI BASE H28/39      19250</t>
  </si>
  <si>
    <t>PPS-19250</t>
  </si>
  <si>
    <t>EA</t>
  </si>
  <si>
    <t>PP LEVEL M/38/57B  PP LEVEL DUO MAXI BASE H38/57      19251</t>
  </si>
  <si>
    <t>PPS-19251</t>
  </si>
  <si>
    <t>PP LEVEL L/56/91B  PP LEVEL DUO MAXI BASE H56/91      19252</t>
  </si>
  <si>
    <t>PPS-19252</t>
  </si>
  <si>
    <t>PP LEVEL XL/87/150B PP LEVEL DUO MAXI BASEH87/150     19253</t>
  </si>
  <si>
    <t>PPS-19253</t>
  </si>
  <si>
    <t>PP LEVEL DUO P1/10     PP LEVEL DUO EXTENSION H. 10 M 19369</t>
  </si>
  <si>
    <t>PPS-19369</t>
  </si>
  <si>
    <t>PP LEVEL P1/80TE   PP LEVELDUO MAXI EXTENSION H80     19254</t>
  </si>
  <si>
    <t>PPS-19254</t>
  </si>
  <si>
    <t>PP LEVEL PPLM/T2   PP LEVEL MAXI HEAD GROUTS 2 MM     19255</t>
  </si>
  <si>
    <t>PPS-19255</t>
  </si>
  <si>
    <t>PP LEVEL PPLM/T3   PP LEVEL MAXI HEAD GROUTS 3 MM     19256</t>
  </si>
  <si>
    <t>PPS-19256</t>
  </si>
  <si>
    <t>PP LEVEL PPLM/T4   PP LEVEL MAXI HEAD GROUTS 4 MM     19257</t>
  </si>
  <si>
    <t>PPS-19257</t>
  </si>
  <si>
    <t>PPLM/TA   PP LEVEL MAXI HEAD FOR JOIST     19259</t>
  </si>
  <si>
    <t>PPS-19259</t>
  </si>
  <si>
    <t>PP LEVEL PPL/T1    JOIST NAT. ALU.CM240              19260</t>
  </si>
  <si>
    <t>PPS-19260</t>
  </si>
  <si>
    <t>PP LEVEL DUO PPL/D4    SPACER GROUT 4MM FOR ALU JOIST 19398</t>
  </si>
  <si>
    <t>PPS-19398</t>
  </si>
  <si>
    <t>PPL/GM50  N-PROOF RUBBER 10X1MM 50M     19263</t>
  </si>
  <si>
    <t>PPS-19263</t>
  </si>
  <si>
    <t>PPL/GM200 N-PROOF RUBBER 10X1MM 200 M     19264</t>
  </si>
  <si>
    <t>PPS-19264</t>
  </si>
  <si>
    <t>PPL/GR1   JOINT FOR ALU JOIST     19265</t>
  </si>
  <si>
    <t>PPS-19265</t>
  </si>
  <si>
    <t>PP LEVEL PPLM/TD   PP LEVEL MAXI HEAD FOR DECKING     19258</t>
  </si>
  <si>
    <t>PPS-19258</t>
  </si>
  <si>
    <t>PP LEVEL DUO PPL/5030/T JOINST FORDECKING SECTION    19389</t>
  </si>
  <si>
    <t>PPS-19389</t>
  </si>
  <si>
    <t>PP LEVEL DUO PPL/TD/GR  CONNECTIONFOR JOISTS DESK.   19387</t>
  </si>
  <si>
    <t>PPS-19387</t>
  </si>
  <si>
    <t>PP LEVEL DUO PPL/TD/GR  T CONNECTION FOR JOISTS DESK. 19388</t>
  </si>
  <si>
    <t>PPS-19388</t>
  </si>
  <si>
    <t>PP Level SP SP1 Support-Concrte Tiles 14H  19090</t>
  </si>
  <si>
    <t>PPS-19090</t>
  </si>
  <si>
    <t>1 unit = Box of 360</t>
  </si>
  <si>
    <t>PP Level SP SP2 Leveler for SP1 - 1MM  19092</t>
  </si>
  <si>
    <t>PPS-19092</t>
  </si>
  <si>
    <t>1 unit = Box of 1000</t>
  </si>
  <si>
    <t>PP Level SP SP3 Leveler for SP1 - 3MM  19093</t>
  </si>
  <si>
    <t>PPS-19093</t>
  </si>
  <si>
    <t>1 unit = Box of 500</t>
  </si>
  <si>
    <t>CR/M      PP LEVEL DUO MAXI CHIAVE REGOL</t>
  </si>
  <si>
    <t>PPS-19376</t>
  </si>
  <si>
    <t>PPL/CT    INSERT FOR SCREW DRIVER DRILL     19306</t>
  </si>
  <si>
    <t>PPS-19306</t>
  </si>
  <si>
    <t>PP LEVEL DUO PCC/01    PERIMETRAL CLIP (BASE+HEAD)    19382</t>
  </si>
  <si>
    <t>PPS-19382</t>
  </si>
  <si>
    <t>PP LEVEL DUO PCC/02    CORNER CLIP(BASE+HEAD)        19383</t>
  </si>
  <si>
    <t>PPS-19383</t>
  </si>
  <si>
    <t>PP LEVEL DUO PCC/03    WALL CLIP PPLEVEL DUO          19384</t>
  </si>
  <si>
    <t>PPS-19384</t>
  </si>
  <si>
    <t>PP LEVEL DUO PCC/04    JOIST CLIP(BASE+HEAD)        19386</t>
  </si>
  <si>
    <t>PPS-19386</t>
  </si>
  <si>
    <t>PP LEVEL DUO PCC/05     WALL CLIP PP LEVEL DUO        19377</t>
  </si>
  <si>
    <t>PPS-19377</t>
  </si>
  <si>
    <t>PP LEVEL DUO PPL/S     RUBBER MAT CM21X0.2 THK.       19385</t>
  </si>
  <si>
    <t>PPS-19385</t>
  </si>
  <si>
    <t>PP LEVEL DUO PPL/DLT   LEVELLING DISK FOR HEAD 2 MM   19378</t>
  </si>
  <si>
    <t>PPS-19378</t>
  </si>
  <si>
    <t>PP LEVEL DUO PPL/DLB   LEVELLING DISK FOR BASE 2 MM   19379</t>
  </si>
  <si>
    <t>PPS-19379</t>
  </si>
  <si>
    <t>PPL/V     BATTERY SUCTION CUP     19302</t>
  </si>
  <si>
    <t>PPS-19302</t>
  </si>
  <si>
    <t>PPL/MS    SLAB LIFTING HANDLE - 39/62 CM     19304</t>
  </si>
  <si>
    <t>PPS-19304</t>
  </si>
  <si>
    <t>PPL/GS TILELIFTER FOR 4 MM JOINTS   19305</t>
  </si>
  <si>
    <t>PPS-19305</t>
  </si>
  <si>
    <t xml:space="preserve">PP LEVEL MINI </t>
  </si>
  <si>
    <t>PP Level Mini 10/15 Adjustable Stand H10-15MM  19351</t>
  </si>
  <si>
    <t>PPS-19351</t>
  </si>
  <si>
    <t>PP Level Mini P/5 Extension T H.5MM  19350</t>
  </si>
  <si>
    <t>PPS-19350</t>
  </si>
  <si>
    <t xml:space="preserve">Safety grids for PP LEVEL DUO MAXI and PP LEVEL MINI </t>
  </si>
  <si>
    <r>
      <t xml:space="preserve">PP LEVEL PPL/GRID  BLACK PP GRID CM50X50X4 H.     19295 </t>
    </r>
    <r>
      <rPr>
        <b/>
        <sz val="10"/>
        <color rgb="FFFF0000"/>
        <rFont val="Arial"/>
        <family val="2"/>
      </rPr>
      <t>(Sold in Full Pallet Quantities Only)</t>
    </r>
  </si>
  <si>
    <t>PPS-19295</t>
  </si>
  <si>
    <r>
      <t xml:space="preserve">PP LEVEL PPL/GRL   BLACK PP CONNECTOR FOR GRID     19296 </t>
    </r>
    <r>
      <rPr>
        <b/>
        <sz val="10"/>
        <color rgb="FFFF0000"/>
        <rFont val="Arial"/>
        <family val="2"/>
      </rPr>
      <t>(Sold in Full Case Quantities Only)</t>
    </r>
  </si>
  <si>
    <t>PPS-19296</t>
  </si>
  <si>
    <r>
      <t xml:space="preserve">PP LEVEL PPL/GRD4  SPACER FOR 4 MM JOINT     19297 </t>
    </r>
    <r>
      <rPr>
        <b/>
        <sz val="10"/>
        <color rgb="FFFF0000"/>
        <rFont val="Arial"/>
        <family val="2"/>
      </rPr>
      <t>(Sold in Full Case Quantities Only)</t>
    </r>
  </si>
  <si>
    <t>PPS-19297</t>
  </si>
  <si>
    <t>USA Grout Chart</t>
  </si>
  <si>
    <t>USA</t>
  </si>
  <si>
    <t>Kerapoxy</t>
  </si>
  <si>
    <t>Kerapoxy IEG CQ       (Part C)</t>
  </si>
  <si>
    <t xml:space="preserve"> UltraColor Plus FA</t>
  </si>
  <si>
    <t xml:space="preserve"> UltraColor Plus MAX</t>
  </si>
  <si>
    <t xml:space="preserve"> UltraColor Plus MAX </t>
  </si>
  <si>
    <t>Keracolor S</t>
  </si>
  <si>
    <t>Keracolor U</t>
  </si>
  <si>
    <t xml:space="preserve">2 U.S. gal. </t>
  </si>
  <si>
    <t xml:space="preserve">1  U.S. gal. </t>
  </si>
  <si>
    <t>1  U.S. qt.</t>
  </si>
  <si>
    <t>9.29 lbs</t>
  </si>
  <si>
    <t>2 U.S. gal.</t>
  </si>
  <si>
    <t>1  U.S. gal.</t>
  </si>
  <si>
    <t>0.50  U.S. gal.</t>
  </si>
  <si>
    <t xml:space="preserve">25 lb. </t>
  </si>
  <si>
    <t>10 lb.</t>
  </si>
  <si>
    <t>25 lb</t>
  </si>
  <si>
    <t>25 lb.</t>
  </si>
  <si>
    <t xml:space="preserve">(7,57 L) </t>
  </si>
  <si>
    <t xml:space="preserve">(3,79 L) </t>
  </si>
  <si>
    <t xml:space="preserve"> (946 mL) </t>
  </si>
  <si>
    <t>(4.22 kg)</t>
  </si>
  <si>
    <t xml:space="preserve"> (7,57 L) </t>
  </si>
  <si>
    <t xml:space="preserve"> (3,79 L) </t>
  </si>
  <si>
    <t>(7,57 L)</t>
  </si>
  <si>
    <t xml:space="preserve"> (1,89 L) </t>
  </si>
  <si>
    <t xml:space="preserve">(11,3 kg) </t>
  </si>
  <si>
    <t xml:space="preserve"> (4,54 kg) </t>
  </si>
  <si>
    <t xml:space="preserve"> (11,3 kg) </t>
  </si>
  <si>
    <t>(11,3 kg)</t>
  </si>
  <si>
    <t xml:space="preserve"> (4,54 kg)</t>
  </si>
  <si>
    <t>kit</t>
  </si>
  <si>
    <t>bag</t>
  </si>
  <si>
    <t>pail</t>
  </si>
  <si>
    <t>unit</t>
  </si>
  <si>
    <t>NA</t>
  </si>
  <si>
    <t>*</t>
  </si>
  <si>
    <t>5007 Chocolate</t>
  </si>
  <si>
    <t>5011 Sahara Beige</t>
  </si>
  <si>
    <t>5019 Pearl Gray</t>
  </si>
  <si>
    <t>5027 Silver</t>
  </si>
  <si>
    <t>5101 Rain</t>
  </si>
  <si>
    <t>5104 Timberwolf</t>
  </si>
  <si>
    <t>5117 Pure White</t>
  </si>
  <si>
    <t>5118 Jet Black</t>
  </si>
  <si>
    <t>5220 Eggshell (formerly 00 White)</t>
  </si>
  <si>
    <t>5229 Sea Salt</t>
  </si>
  <si>
    <t>5230 Armor</t>
  </si>
  <si>
    <t>5231 Deep Ocean</t>
  </si>
  <si>
    <t>5232 Night Sky</t>
  </si>
  <si>
    <t>*= Available - Allow up to three days for delivery</t>
  </si>
  <si>
    <t>NA = Not Available</t>
  </si>
  <si>
    <t>Grout &amp; Caulk UPCs</t>
  </si>
  <si>
    <t xml:space="preserve">Product Code   </t>
  </si>
  <si>
    <t>Flg</t>
  </si>
  <si>
    <t xml:space="preserve">    UPC Code</t>
  </si>
  <si>
    <t>Product Description</t>
  </si>
  <si>
    <t xml:space="preserve">4KN520102      </t>
  </si>
  <si>
    <t>093994201027</t>
  </si>
  <si>
    <t>FLEXCOLOR 3D 5201 CRYSTAL M. 0.5GAL</t>
  </si>
  <si>
    <t xml:space="preserve">4KN520202      </t>
  </si>
  <si>
    <t>093994202024</t>
  </si>
  <si>
    <t>FLEXCOLOR 3D 5202 FROST GLAS 0.5GAL</t>
  </si>
  <si>
    <t xml:space="preserve">4KN520302      </t>
  </si>
  <si>
    <t>093994203021</t>
  </si>
  <si>
    <t>FLEXCOLOR 3D 5203 STAR DUST  0.5GAL</t>
  </si>
  <si>
    <t xml:space="preserve">4KN520402      </t>
  </si>
  <si>
    <t>093994204028</t>
  </si>
  <si>
    <t>FLEXCOLOR 3D 5204 PURE STEEL 0.5GAL</t>
  </si>
  <si>
    <t xml:space="preserve">4KN520502      </t>
  </si>
  <si>
    <t>093994205025</t>
  </si>
  <si>
    <t>FLEXCOLOR 3D 5205 FROZ. FIRE 0.5GAL</t>
  </si>
  <si>
    <t xml:space="preserve">4KN520602      </t>
  </si>
  <si>
    <t>093994206022</t>
  </si>
  <si>
    <t>FLEXCOLOR 3D 5206 GOLD. ROSE 0.5GAL</t>
  </si>
  <si>
    <t xml:space="preserve">4KN520702      </t>
  </si>
  <si>
    <t>093994207029</t>
  </si>
  <si>
    <t>FLEXCOLOR 3D 5207 CHAM. BUBB 0.5GAL</t>
  </si>
  <si>
    <t xml:space="preserve">4KN520802      </t>
  </si>
  <si>
    <t>093994208026</t>
  </si>
  <si>
    <t>FLEXCOLOR 3D 5208 COPP. DAWN 0.5GAL</t>
  </si>
  <si>
    <t xml:space="preserve">4KN520902      </t>
  </si>
  <si>
    <t>093994209023</t>
  </si>
  <si>
    <t>FLEXCOLOR 3D 5209 MORN. DEW  0.5GAL</t>
  </si>
  <si>
    <t xml:space="preserve">4KN521002      </t>
  </si>
  <si>
    <t>093994210029</t>
  </si>
  <si>
    <t>FLEXCOLOR 3D 5210 FOREV. SKY 0.5GAL</t>
  </si>
  <si>
    <t xml:space="preserve">4KA500104      </t>
  </si>
  <si>
    <t>093994501011</t>
  </si>
  <si>
    <t xml:space="preserve">FLEXCOLOR CQ 5001 ALABASTER  1GL   </t>
  </si>
  <si>
    <t xml:space="preserve">4KA500108      </t>
  </si>
  <si>
    <t>093994501028</t>
  </si>
  <si>
    <t xml:space="preserve">FLEXCOLOR CQ 5001 ALABASTER 2GL    </t>
  </si>
  <si>
    <t xml:space="preserve">4KA500204      </t>
  </si>
  <si>
    <t>093994502018</t>
  </si>
  <si>
    <t xml:space="preserve">FLEXCOLOR CQ 5002 PEWTER 1GL       </t>
  </si>
  <si>
    <t xml:space="preserve">4KA500208      </t>
  </si>
  <si>
    <t>093994502025</t>
  </si>
  <si>
    <t xml:space="preserve">FLEXCOLOR CQ 5002 PEWTER 2GL       </t>
  </si>
  <si>
    <t xml:space="preserve">4KA500404      </t>
  </si>
  <si>
    <t>093994504012</t>
  </si>
  <si>
    <t xml:space="preserve">FLEXCOLOR CQ 5004 BAHAMA BEIGE 1GL </t>
  </si>
  <si>
    <t xml:space="preserve">4KA500408      </t>
  </si>
  <si>
    <t>093994504029</t>
  </si>
  <si>
    <t xml:space="preserve">FLEXCOLOR CQ 5004 BAHAMA BEIGE 2GL </t>
  </si>
  <si>
    <t xml:space="preserve">4KA500504      </t>
  </si>
  <si>
    <t>093994505019</t>
  </si>
  <si>
    <t xml:space="preserve">FLEXCOLOR CQ 5005 CHAMOIS 1GL      </t>
  </si>
  <si>
    <t xml:space="preserve">4KA500508      </t>
  </si>
  <si>
    <t>093994505026</t>
  </si>
  <si>
    <t xml:space="preserve">FLEXCOLOR CQ 5005 CHAMOIS 2GL      </t>
  </si>
  <si>
    <t xml:space="preserve">4KA500604      </t>
  </si>
  <si>
    <t>093994506016</t>
  </si>
  <si>
    <t xml:space="preserve">FLEXCOLOR CQ 5006 HARVEST 1GL      </t>
  </si>
  <si>
    <t xml:space="preserve">4KA500608      </t>
  </si>
  <si>
    <t>093994506023</t>
  </si>
  <si>
    <t xml:space="preserve">FLEXCOLOR CQ 5006 HARVEST 2GL      </t>
  </si>
  <si>
    <t xml:space="preserve">4KA500704      </t>
  </si>
  <si>
    <t>093994507013</t>
  </si>
  <si>
    <t xml:space="preserve">FLEXCOLOR CQ 5007 CHOCOLATE 1GL    </t>
  </si>
  <si>
    <t xml:space="preserve">4KA500708      </t>
  </si>
  <si>
    <t>093994507020</t>
  </si>
  <si>
    <t xml:space="preserve">FLEXCOLOR CQ 5007 CHOCOLATE 2GL    </t>
  </si>
  <si>
    <t xml:space="preserve">4KA500904      </t>
  </si>
  <si>
    <t>093994509017</t>
  </si>
  <si>
    <t xml:space="preserve">FLEXCOLOR CQ 5009 GRAY 1GL         </t>
  </si>
  <si>
    <t xml:space="preserve">4KA500908      </t>
  </si>
  <si>
    <t>093994509024</t>
  </si>
  <si>
    <t xml:space="preserve">FLEXCOLOR CQ 5009 GRAY 2GL         </t>
  </si>
  <si>
    <t xml:space="preserve">4KA501004      </t>
  </si>
  <si>
    <t>093994510013</t>
  </si>
  <si>
    <t xml:space="preserve">FLEXCOLOR CQ 5010 BLACK 1GL        </t>
  </si>
  <si>
    <t xml:space="preserve">4KA501008      </t>
  </si>
  <si>
    <t>093994510020</t>
  </si>
  <si>
    <t xml:space="preserve">FLEXCOLOR CQ 5010 BLACK 2GL        </t>
  </si>
  <si>
    <t xml:space="preserve">4KA501104      </t>
  </si>
  <si>
    <t>093994511010</t>
  </si>
  <si>
    <t xml:space="preserve">FLEXCOLOR CQ 5011 SAHARA BEIGE 1GL </t>
  </si>
  <si>
    <t xml:space="preserve">4KA501108      </t>
  </si>
  <si>
    <t>093994511027</t>
  </si>
  <si>
    <t xml:space="preserve">FLEXCOLOR CQ 5011 SAHARA BEIGE 2GL </t>
  </si>
  <si>
    <t xml:space="preserve">4KA501404      </t>
  </si>
  <si>
    <t>093994514011</t>
  </si>
  <si>
    <t xml:space="preserve">FLEXCOLOR CQ 5014 BISCUIT 1GL      </t>
  </si>
  <si>
    <t xml:space="preserve">4KA501408      </t>
  </si>
  <si>
    <t>093994514028</t>
  </si>
  <si>
    <t xml:space="preserve">FLEXCOLOR CQ 5014 BISCUIT 2GL      </t>
  </si>
  <si>
    <t xml:space="preserve">4KA501504      </t>
  </si>
  <si>
    <t>093994515018</t>
  </si>
  <si>
    <t xml:space="preserve">FLEXCOLOR CQ 5015 BONE 1GL         </t>
  </si>
  <si>
    <t xml:space="preserve">4KA501508      </t>
  </si>
  <si>
    <t>093994515025</t>
  </si>
  <si>
    <t xml:space="preserve">FLEXCOLOR CQ 5015 BONE 2GL         </t>
  </si>
  <si>
    <t xml:space="preserve">4KA501904      </t>
  </si>
  <si>
    <t>093994519016</t>
  </si>
  <si>
    <t xml:space="preserve">FLEXCOLOR CQ 5019 PEARL GRAY 1GL   </t>
  </si>
  <si>
    <t xml:space="preserve">4KA501908      </t>
  </si>
  <si>
    <t>093994519023</t>
  </si>
  <si>
    <t xml:space="preserve">FLEXCOLOR CQ 5019 PEARL GRAY 2GL   </t>
  </si>
  <si>
    <t xml:space="preserve">4KA502704      </t>
  </si>
  <si>
    <t>093994527011</t>
  </si>
  <si>
    <t xml:space="preserve">FLEXCOLOR CQ 5027 SILVER 1GL       </t>
  </si>
  <si>
    <t xml:space="preserve">4KA502708      </t>
  </si>
  <si>
    <t>093994527028</t>
  </si>
  <si>
    <t xml:space="preserve">FLEXCOLOR CQ 5027 SILVER 2GL       </t>
  </si>
  <si>
    <t xml:space="preserve">4KA503804      </t>
  </si>
  <si>
    <t>093994538017</t>
  </si>
  <si>
    <t xml:space="preserve">FLEXCOLOR CQ 5038 AVALANCHE 1GL    </t>
  </si>
  <si>
    <t xml:space="preserve">4KA503808      </t>
  </si>
  <si>
    <t>093994538024</t>
  </si>
  <si>
    <t xml:space="preserve">FLEXCOLOR CQ 5038 AVALANCHE 2 GAL  </t>
  </si>
  <si>
    <t xml:space="preserve">4KA503904      </t>
  </si>
  <si>
    <t>093994539014</t>
  </si>
  <si>
    <t xml:space="preserve">FLEXCOLOR CQ 5039 IVORY 1GL        </t>
  </si>
  <si>
    <t xml:space="preserve">4KA503908      </t>
  </si>
  <si>
    <t>093994539021</t>
  </si>
  <si>
    <t xml:space="preserve">FLEXCOLOR CQ 5039 IVORY 2GL        </t>
  </si>
  <si>
    <t xml:space="preserve">4KA504204      </t>
  </si>
  <si>
    <t>093994542014</t>
  </si>
  <si>
    <t xml:space="preserve">FLEXCOLOR CQ 5042 MOCHA 1GL        </t>
  </si>
  <si>
    <t xml:space="preserve">4KA504208      </t>
  </si>
  <si>
    <t>093994542021</t>
  </si>
  <si>
    <t xml:space="preserve">FLEXCOLOR CQ 5042 MOCHA 2GL        </t>
  </si>
  <si>
    <t xml:space="preserve">4KA504404      </t>
  </si>
  <si>
    <t>093994544018</t>
  </si>
  <si>
    <t xml:space="preserve">FLEXCOLOR CQ 5044 PALE UMBER 1GL   </t>
  </si>
  <si>
    <t xml:space="preserve">4KA504408      </t>
  </si>
  <si>
    <t>093994544025</t>
  </si>
  <si>
    <t xml:space="preserve">FLEXCOLOR CQ 5044 PALE UMBER 2GL   </t>
  </si>
  <si>
    <t xml:space="preserve">4KA504704      </t>
  </si>
  <si>
    <t>093994547019</t>
  </si>
  <si>
    <t xml:space="preserve">FLEXCOLOR CQ 5047 CHARCOAL 1GL     </t>
  </si>
  <si>
    <t xml:space="preserve">4KA504708      </t>
  </si>
  <si>
    <t>093994547026</t>
  </si>
  <si>
    <t xml:space="preserve">FLEXCOLOR CQ 5047 CHARCOAL 2GL     </t>
  </si>
  <si>
    <t xml:space="preserve">4KA504904      </t>
  </si>
  <si>
    <t>093994549013</t>
  </si>
  <si>
    <t xml:space="preserve">FLEXCOLOR CQ 5049 LIGHT ALMOND 1GL </t>
  </si>
  <si>
    <t xml:space="preserve">4KA504908      </t>
  </si>
  <si>
    <t>093994549020</t>
  </si>
  <si>
    <t xml:space="preserve">FLEXCOLOR CQ 5049 LIGHT ALMOND 2GL </t>
  </si>
  <si>
    <t xml:space="preserve">4KA507704      </t>
  </si>
  <si>
    <t>093994577016</t>
  </si>
  <si>
    <t xml:space="preserve">FLEXCOLOR CQ 5077 FROST 1GL        </t>
  </si>
  <si>
    <t xml:space="preserve">4KA507708      </t>
  </si>
  <si>
    <t>093994577023</t>
  </si>
  <si>
    <t xml:space="preserve">FLEXCOLOR CQ 5077 FROST 2GL        </t>
  </si>
  <si>
    <t xml:space="preserve">4KA507904      </t>
  </si>
  <si>
    <t>093994579010</t>
  </si>
  <si>
    <t xml:space="preserve">FLEXCOLOR CQ 5079 COCOA 1GL        </t>
  </si>
  <si>
    <t xml:space="preserve">4KA507908      </t>
  </si>
  <si>
    <t>093994579027</t>
  </si>
  <si>
    <t xml:space="preserve">FLEXCOLOR CQ 5079 COCOA 2GL        </t>
  </si>
  <si>
    <t xml:space="preserve">4KA509304      </t>
  </si>
  <si>
    <t>093994593016</t>
  </si>
  <si>
    <t xml:space="preserve">FLEXCOLOR CQ 5093 WARM GRAY 1GL    </t>
  </si>
  <si>
    <t xml:space="preserve">4KA509308      </t>
  </si>
  <si>
    <t>093994593023</t>
  </si>
  <si>
    <t xml:space="preserve">FLEXCOLOR CQ 5093 WARM GRAY 2GL    </t>
  </si>
  <si>
    <t xml:space="preserve">4KA510108      </t>
  </si>
  <si>
    <t>093994401083</t>
  </si>
  <si>
    <t xml:space="preserve">FLEXCOLOR CQ 5101 RAIN  2GAL       </t>
  </si>
  <si>
    <t xml:space="preserve">4KA510104      </t>
  </si>
  <si>
    <t>093994401045</t>
  </si>
  <si>
    <t xml:space="preserve">FLEXCOLOR CQ 5101 RAIN 1GAL        </t>
  </si>
  <si>
    <t xml:space="preserve">4KA510304      </t>
  </si>
  <si>
    <t>093994403049</t>
  </si>
  <si>
    <t xml:space="preserve">FLEXCOLOR CQ 5103 COBBLESTONE 1GAL </t>
  </si>
  <si>
    <t xml:space="preserve">4KA510308      </t>
  </si>
  <si>
    <t>093994403087</t>
  </si>
  <si>
    <t xml:space="preserve">FLEXCOLOR CQ 5103 COBBLESTONE 2GAL </t>
  </si>
  <si>
    <t xml:space="preserve">4KA510404      </t>
  </si>
  <si>
    <t>093994404046</t>
  </si>
  <si>
    <t xml:space="preserve">FLEXCOLOR CQ 5104 TIMBERWOLF 1GAL  </t>
  </si>
  <si>
    <t xml:space="preserve">4KA510408      </t>
  </si>
  <si>
    <t>093994404084</t>
  </si>
  <si>
    <t xml:space="preserve">FLEXCOLOR CQ 5104 TIMBERWOLF 2GAL  </t>
  </si>
  <si>
    <t xml:space="preserve">4KA510504      </t>
  </si>
  <si>
    <t>093994405043</t>
  </si>
  <si>
    <t xml:space="preserve">FLEXCOLOR CQ 5105 DRIFTW00D 1GAL   </t>
  </si>
  <si>
    <t xml:space="preserve">4KA510508      </t>
  </si>
  <si>
    <t>093994205087</t>
  </si>
  <si>
    <t xml:space="preserve">FLEXCOLOR CQ 5105 DRIFTWOOD 2GAL   </t>
  </si>
  <si>
    <t xml:space="preserve">4KA510704      </t>
  </si>
  <si>
    <t>093994407047</t>
  </si>
  <si>
    <t xml:space="preserve">FLEXCOLOR CQ 5107 IRON   1GAL      </t>
  </si>
  <si>
    <t xml:space="preserve">4KA510708      </t>
  </si>
  <si>
    <t>093994407085</t>
  </si>
  <si>
    <t xml:space="preserve">FLEXCOLOR CQ 5107 IRON   2GAL      </t>
  </si>
  <si>
    <t xml:space="preserve">4KA522004      </t>
  </si>
  <si>
    <t>093994500014</t>
  </si>
  <si>
    <t xml:space="preserve">FLEXCOLOR CQ 5220 EGGSHELL 1 GAL   </t>
  </si>
  <si>
    <t xml:space="preserve">4KA522008      </t>
  </si>
  <si>
    <t>093994500021</t>
  </si>
  <si>
    <t xml:space="preserve">FLEXCOLOR CQ 5220 EGGSHELL 2 GAL   </t>
  </si>
  <si>
    <t xml:space="preserve">4KA522104      </t>
  </si>
  <si>
    <t>093994452214</t>
  </si>
  <si>
    <t xml:space="preserve">FLEXCOLOR CQ 5221 MOONBEAM 1GL     </t>
  </si>
  <si>
    <t xml:space="preserve">4KA522108      </t>
  </si>
  <si>
    <t>093994852212</t>
  </si>
  <si>
    <t xml:space="preserve">FLEXCOLOR CQ 5221 MOONBEAM 2GL     </t>
  </si>
  <si>
    <t xml:space="preserve">4KA522204      </t>
  </si>
  <si>
    <t>093994452207</t>
  </si>
  <si>
    <t xml:space="preserve">FLEXCOLOR CQ 5222 HONEY BUTTER 1GL </t>
  </si>
  <si>
    <t xml:space="preserve">4KA522208      </t>
  </si>
  <si>
    <t>093994852229</t>
  </si>
  <si>
    <t xml:space="preserve">FLEXCOLOR CQ 5222 HONEY BUTTER 2GL </t>
  </si>
  <si>
    <t xml:space="preserve">4KA522304      </t>
  </si>
  <si>
    <t>093994452238</t>
  </si>
  <si>
    <t xml:space="preserve">FLEXCOLOR CQ 5223 OATMEAL 1GL      </t>
  </si>
  <si>
    <t xml:space="preserve">4KA522308      </t>
  </si>
  <si>
    <t>093994852236</t>
  </si>
  <si>
    <t xml:space="preserve">FLEXCOLOR CQ 5223 OATMEAL 2GL      </t>
  </si>
  <si>
    <t xml:space="preserve">4KA522404      </t>
  </si>
  <si>
    <t>093994452245</t>
  </si>
  <si>
    <t xml:space="preserve">FLEXCOLOR CQ 5224 WICKER  1GL      </t>
  </si>
  <si>
    <t xml:space="preserve">4KA522408      </t>
  </si>
  <si>
    <t>093994852243</t>
  </si>
  <si>
    <t xml:space="preserve">FLEXCOLOR CQ 5224 WICKER 2GL       </t>
  </si>
  <si>
    <t xml:space="preserve">4KA522504      </t>
  </si>
  <si>
    <t>093994452252</t>
  </si>
  <si>
    <t xml:space="preserve">FLEXCOLOR CQ 5225 SANDSTORM 1GL    </t>
  </si>
  <si>
    <t xml:space="preserve">4KA522508      </t>
  </si>
  <si>
    <t>093994852250</t>
  </si>
  <si>
    <t xml:space="preserve">FLEXCOLOR CQ 5225 SANDSTORM 2GL    </t>
  </si>
  <si>
    <t xml:space="preserve">4KA522604      </t>
  </si>
  <si>
    <t>093994452269</t>
  </si>
  <si>
    <t xml:space="preserve">FLEXCOLOR CQ 5226 NUTMEG 1GL       </t>
  </si>
  <si>
    <t xml:space="preserve">4KA522608      </t>
  </si>
  <si>
    <t>093994852267</t>
  </si>
  <si>
    <t xml:space="preserve">FLEXCOLOR CQ 5226 NUTMEG 2GL       </t>
  </si>
  <si>
    <t xml:space="preserve">4KA522704      </t>
  </si>
  <si>
    <t>093994452276</t>
  </si>
  <si>
    <t xml:space="preserve">FLEXCOLOR CQ 5227 CASTLE WALL 1GL  </t>
  </si>
  <si>
    <t xml:space="preserve">4KA522708      </t>
  </si>
  <si>
    <t>093994852274</t>
  </si>
  <si>
    <t xml:space="preserve">FLEXCOLOR CQ 5227 CASTLE WALL 2GL  </t>
  </si>
  <si>
    <t xml:space="preserve">4KA522804      </t>
  </si>
  <si>
    <t>093994452283</t>
  </si>
  <si>
    <t xml:space="preserve">FLEXCOLOR CQ 5228 CAVERN MOSS 1GL  </t>
  </si>
  <si>
    <t xml:space="preserve">4KA522808      </t>
  </si>
  <si>
    <t>093994852281</t>
  </si>
  <si>
    <t xml:space="preserve">FLEXCOLOR CQ 5228 CAVERN MOSS 2GL  </t>
  </si>
  <si>
    <t xml:space="preserve">4KA522904      </t>
  </si>
  <si>
    <t>093994452290</t>
  </si>
  <si>
    <t xml:space="preserve">FLEXCOLOR CQ 5229 SEA SALT 1GL     </t>
  </si>
  <si>
    <t xml:space="preserve">4KA522908      </t>
  </si>
  <si>
    <t>093994852298</t>
  </si>
  <si>
    <t xml:space="preserve">FLEXCOLOR CQ 5229 SEA SALT 2GL     </t>
  </si>
  <si>
    <t xml:space="preserve">4KA523004      </t>
  </si>
  <si>
    <t>093994452306</t>
  </si>
  <si>
    <t xml:space="preserve">FLEXCOLOR CQ 5230 ARMOR 1GL        </t>
  </si>
  <si>
    <t xml:space="preserve">4KA523008      </t>
  </si>
  <si>
    <t>093994852304</t>
  </si>
  <si>
    <t xml:space="preserve">FLEXCOLOR CQ 5230 ARMOR 2GL        </t>
  </si>
  <si>
    <t xml:space="preserve">4KA523104      </t>
  </si>
  <si>
    <t>093994452313</t>
  </si>
  <si>
    <t xml:space="preserve">FLEXCOLOR CQ 5231 DEEP OCEAN 1GL   </t>
  </si>
  <si>
    <t xml:space="preserve">4KA523108      </t>
  </si>
  <si>
    <t>093994852311</t>
  </si>
  <si>
    <t xml:space="preserve">FLEXCOLOR CQ 5231 DEEP OCEAN 2GL   </t>
  </si>
  <si>
    <t xml:space="preserve">4KA523204      </t>
  </si>
  <si>
    <t>093994452320</t>
  </si>
  <si>
    <t xml:space="preserve">FLEXCOLOR CQ 5232 NIGHT SKY 1GL    </t>
  </si>
  <si>
    <t xml:space="preserve">4KA523208      </t>
  </si>
  <si>
    <t>093994852328</t>
  </si>
  <si>
    <t xml:space="preserve">FLEXCOLOR CQ 5232 NIGHT SKY 2GL    </t>
  </si>
  <si>
    <t xml:space="preserve">5LA500133      </t>
  </si>
  <si>
    <t>093994501523</t>
  </si>
  <si>
    <t xml:space="preserve">GROUT REFRESH 5001-ALABASTER  8 OZ </t>
  </si>
  <si>
    <t xml:space="preserve">5LA500233      </t>
  </si>
  <si>
    <t>093994502520</t>
  </si>
  <si>
    <t xml:space="preserve">GROUT REFRESH 5002 PEWTER  8 OZ    </t>
  </si>
  <si>
    <t xml:space="preserve">5LA500433      </t>
  </si>
  <si>
    <t>093994504524</t>
  </si>
  <si>
    <t>GROUT REFRESH 5004 BAHAMA BEIGE 8OZ</t>
  </si>
  <si>
    <t xml:space="preserve">5LA500533      </t>
  </si>
  <si>
    <t>093994505521</t>
  </si>
  <si>
    <t>GROUT REFRESH 5005 CHAMOIS     8 OZ</t>
  </si>
  <si>
    <t xml:space="preserve">5LA500633      </t>
  </si>
  <si>
    <t>093994506528</t>
  </si>
  <si>
    <t xml:space="preserve">GROUT REFRESH 5006 HARVEST   8 OZ  </t>
  </si>
  <si>
    <t xml:space="preserve">5LA500733      </t>
  </si>
  <si>
    <t>093994507525</t>
  </si>
  <si>
    <t xml:space="preserve">GROUT REFRESH 5007 CHOCOLATE  8OZ  </t>
  </si>
  <si>
    <t xml:space="preserve">5LA500933      </t>
  </si>
  <si>
    <t>093994509529</t>
  </si>
  <si>
    <t xml:space="preserve">GROUT REFRESH 5009 GRAY      8 OZ  </t>
  </si>
  <si>
    <t xml:space="preserve">5LA501033      </t>
  </si>
  <si>
    <t>093994510525</t>
  </si>
  <si>
    <t xml:space="preserve">GROUT REFRESH 5010 BLACK    8 OZ   </t>
  </si>
  <si>
    <t xml:space="preserve">5LA501133      </t>
  </si>
  <si>
    <t>093994511522</t>
  </si>
  <si>
    <t>GROUT REFRESH 5011 SAHARABEIGE 8 OZ</t>
  </si>
  <si>
    <t xml:space="preserve">5LA501433      </t>
  </si>
  <si>
    <t>093994514523</t>
  </si>
  <si>
    <t>GROUT REFRESH 5014 BISCUIT     8 OZ</t>
  </si>
  <si>
    <t xml:space="preserve">5LA501533      </t>
  </si>
  <si>
    <t>093994515520</t>
  </si>
  <si>
    <t xml:space="preserve">GROUT REFRESH 5015 BONE    8 OZ    </t>
  </si>
  <si>
    <t xml:space="preserve">5LA501933      </t>
  </si>
  <si>
    <t>093994519528</t>
  </si>
  <si>
    <t>GROUT REFRESH 5019 PEARL GRAY  8 OZ</t>
  </si>
  <si>
    <t xml:space="preserve">5LA502733      </t>
  </si>
  <si>
    <t>093994527523</t>
  </si>
  <si>
    <t xml:space="preserve">GROUT REFRESH 5027 SILVER     8 OZ </t>
  </si>
  <si>
    <t xml:space="preserve">5LA503833      </t>
  </si>
  <si>
    <t>093994538529</t>
  </si>
  <si>
    <t xml:space="preserve">GROUT REFRESH 5038 AVALANCHE  8OZ  </t>
  </si>
  <si>
    <t xml:space="preserve">5LA503933      </t>
  </si>
  <si>
    <t>093994539526</t>
  </si>
  <si>
    <t xml:space="preserve">GROUT REFRESH 5039 IVORY    8 OZ   </t>
  </si>
  <si>
    <t xml:space="preserve">5LA504233      </t>
  </si>
  <si>
    <t>093994542526</t>
  </si>
  <si>
    <t xml:space="preserve">GROUT REFRESH 5042 MOCHA     8 OZ  </t>
  </si>
  <si>
    <t xml:space="preserve">5LA504433      </t>
  </si>
  <si>
    <t>093994544520</t>
  </si>
  <si>
    <t>GROUT REFRESH 5044 PALE UMBER  8 OZ</t>
  </si>
  <si>
    <t xml:space="preserve">5LA504733      </t>
  </si>
  <si>
    <t>093994547521</t>
  </si>
  <si>
    <t xml:space="preserve">GROUT REFRESH 5047 CHARCOAL  8 OZ  </t>
  </si>
  <si>
    <t xml:space="preserve">5LA504933      </t>
  </si>
  <si>
    <t>093994549525</t>
  </si>
  <si>
    <t>GROUT REFRESH 5049 LIGHT ALMOND 8OZ</t>
  </si>
  <si>
    <t xml:space="preserve">5LA507733      </t>
  </si>
  <si>
    <t>093994577528</t>
  </si>
  <si>
    <t xml:space="preserve">GROUT REFRESH 5077 FROST   8 OZ    </t>
  </si>
  <si>
    <t xml:space="preserve">5LA507933      </t>
  </si>
  <si>
    <t>093994579522</t>
  </si>
  <si>
    <t xml:space="preserve">GROUT REFRESH 5079 COCOA     8 OZ  </t>
  </si>
  <si>
    <t xml:space="preserve">5LA509333      </t>
  </si>
  <si>
    <t>093994593528</t>
  </si>
  <si>
    <t xml:space="preserve">GROUT REFRESH 5093 WARM GRAY  8 OZ </t>
  </si>
  <si>
    <t xml:space="preserve">5LA510133      </t>
  </si>
  <si>
    <t>093994521019</t>
  </si>
  <si>
    <t>GROUT REFRESH 5101 RAIN BOTTLE 8OZ.</t>
  </si>
  <si>
    <t xml:space="preserve">5LA510333      </t>
  </si>
  <si>
    <t>093994521033</t>
  </si>
  <si>
    <t xml:space="preserve">GROUT REFRESH 5103 COBBLESTONE 8OZ </t>
  </si>
  <si>
    <t xml:space="preserve">5LA510433      </t>
  </si>
  <si>
    <t>093994521040</t>
  </si>
  <si>
    <t>GROUT REFRESH 5104 TIMBERWOLF  8 OZ</t>
  </si>
  <si>
    <t xml:space="preserve">5LA510533      </t>
  </si>
  <si>
    <t>093994521057</t>
  </si>
  <si>
    <t xml:space="preserve">GROUT REFRESH 5105 DRIFTWOOD  8 OZ </t>
  </si>
  <si>
    <t xml:space="preserve">5LA510733      </t>
  </si>
  <si>
    <t>093994521071</t>
  </si>
  <si>
    <t xml:space="preserve">GROUT REFRESH 5107 IRON       8 OZ </t>
  </si>
  <si>
    <t xml:space="preserve">5LA511733      </t>
  </si>
  <si>
    <t>093994117526</t>
  </si>
  <si>
    <t>GROUT REFRESH 5117 PURE WHITE  8 OZ</t>
  </si>
  <si>
    <t xml:space="preserve">5LA511833      </t>
  </si>
  <si>
    <t>093994118523</t>
  </si>
  <si>
    <t xml:space="preserve">GROUT REFRESH 5118 JET BLACK  8 OZ </t>
  </si>
  <si>
    <t xml:space="preserve">5LA522033      </t>
  </si>
  <si>
    <t>093994500526</t>
  </si>
  <si>
    <t>GROUT REFRESH 5220 EGGSHELL    8 OZ</t>
  </si>
  <si>
    <t xml:space="preserve">5LA522133      </t>
  </si>
  <si>
    <t>093994221339</t>
  </si>
  <si>
    <t>GROUT REFRESH 5221 MOONBEAM    8 OZ</t>
  </si>
  <si>
    <t xml:space="preserve">5LA522233      </t>
  </si>
  <si>
    <t>093994222336</t>
  </si>
  <si>
    <t>GROUT REFRESH 5222 HONEY BUTTER 8OZ</t>
  </si>
  <si>
    <t xml:space="preserve">5LA522333      </t>
  </si>
  <si>
    <t>093994223333</t>
  </si>
  <si>
    <t>GROUT REFRESH 5223 OATMEAL     8 OZ</t>
  </si>
  <si>
    <t xml:space="preserve">5LA522433      </t>
  </si>
  <si>
    <t>093994224330</t>
  </si>
  <si>
    <t>GROUT REFRESH 5224 WICKER      8 OZ</t>
  </si>
  <si>
    <t xml:space="preserve">5LA522533      </t>
  </si>
  <si>
    <t>093994225337</t>
  </si>
  <si>
    <t>GROUT REFRESH 5225 SANDSTORM   8 OZ</t>
  </si>
  <si>
    <t xml:space="preserve">5LA522633      </t>
  </si>
  <si>
    <t>093994226334</t>
  </si>
  <si>
    <t>GROUT REFRESH 5226 NUTMEG      8 OZ</t>
  </si>
  <si>
    <t xml:space="preserve">5LA522733      </t>
  </si>
  <si>
    <t>093994227331</t>
  </si>
  <si>
    <t>GROUT REFRESH 5227 CASTLE WALL 8 OZ</t>
  </si>
  <si>
    <t xml:space="preserve">5LA522833      </t>
  </si>
  <si>
    <t>093994228338</t>
  </si>
  <si>
    <t>GROUT REFRESH 5228 CAVERN MOSS 8 0Z</t>
  </si>
  <si>
    <t xml:space="preserve">5LA522933      </t>
  </si>
  <si>
    <t>093994229335</t>
  </si>
  <si>
    <t>GROUT REFRESH 5229 SEA SALT    8 0Z</t>
  </si>
  <si>
    <t xml:space="preserve">5LA523033      </t>
  </si>
  <si>
    <t>093994230331</t>
  </si>
  <si>
    <t>GROUT REFRESH 5230 ARMOR BOTTLE 8OZ</t>
  </si>
  <si>
    <t xml:space="preserve">5LA523133      </t>
  </si>
  <si>
    <t>093994231338</t>
  </si>
  <si>
    <t>GROUT REFRESH 5231 DEEP OCEAN  8 OZ</t>
  </si>
  <si>
    <t xml:space="preserve">5LA523233      </t>
  </si>
  <si>
    <t>093994232335</t>
  </si>
  <si>
    <t>GROUT REFRESH 5232 NIGHT SKY   8 OZ</t>
  </si>
  <si>
    <t xml:space="preserve">4JA500133      </t>
  </si>
  <si>
    <t>093994501677</t>
  </si>
  <si>
    <t xml:space="preserve">KERACAULK S 5001 ALABASTER 10 OZ   </t>
  </si>
  <si>
    <t xml:space="preserve">4JA500233      </t>
  </si>
  <si>
    <t>093994502674</t>
  </si>
  <si>
    <t xml:space="preserve">KERACAULK S 5002 PEWTER 10 OZ      </t>
  </si>
  <si>
    <t xml:space="preserve">4JA500433      </t>
  </si>
  <si>
    <t>093994504678</t>
  </si>
  <si>
    <t>KERACAULK S 5004 BAHAMA BEIGE 10 OZ</t>
  </si>
  <si>
    <t xml:space="preserve">4JA500533      </t>
  </si>
  <si>
    <t>093994505675</t>
  </si>
  <si>
    <t xml:space="preserve">KERACAULK S 5005 CHAMOIS 10 OZ     </t>
  </si>
  <si>
    <t xml:space="preserve">4JA500633      </t>
  </si>
  <si>
    <t>093994506672</t>
  </si>
  <si>
    <t xml:space="preserve">KERACAULK S 5006 HARVEST 10 OZ     </t>
  </si>
  <si>
    <t xml:space="preserve">4JA500733      </t>
  </si>
  <si>
    <t>093994307064</t>
  </si>
  <si>
    <t xml:space="preserve">KERACAULK S 5007 CHOCOLATE 10 OZ   </t>
  </si>
  <si>
    <t xml:space="preserve">4JA500933      </t>
  </si>
  <si>
    <t>093994509673</t>
  </si>
  <si>
    <t xml:space="preserve">KERACAULK S 5009 GRAY 10 OZ        </t>
  </si>
  <si>
    <t xml:space="preserve">4JA501033      </t>
  </si>
  <si>
    <t>093994510679</t>
  </si>
  <si>
    <t xml:space="preserve">KERACAULK S 5010 BLACK 10OZ        </t>
  </si>
  <si>
    <t xml:space="preserve">4JA501133      </t>
  </si>
  <si>
    <t>093994511676</t>
  </si>
  <si>
    <t>KERACAULK S 5011 SAHARA BEIGE 10 OZ</t>
  </si>
  <si>
    <t xml:space="preserve">4JA501433      </t>
  </si>
  <si>
    <t>093994514677</t>
  </si>
  <si>
    <t xml:space="preserve">KERACAULK S 5014 BISCUIT 10 OZ     </t>
  </si>
  <si>
    <t xml:space="preserve">4JA501533      </t>
  </si>
  <si>
    <t>093994515674</t>
  </si>
  <si>
    <t xml:space="preserve">KERACAULK S 5015 BONE 10 OZ        </t>
  </si>
  <si>
    <t xml:space="preserve">4JA501933      </t>
  </si>
  <si>
    <t>093994519672</t>
  </si>
  <si>
    <t xml:space="preserve">KERACAULK S 5019 PEARL GRAY 10 OZ  </t>
  </si>
  <si>
    <t xml:space="preserve">4JA502733      </t>
  </si>
  <si>
    <t>093994527677</t>
  </si>
  <si>
    <t xml:space="preserve">KERACAULK S 5027 SILVER 10 OZ      </t>
  </si>
  <si>
    <t xml:space="preserve">4JA503833      </t>
  </si>
  <si>
    <t>093994538673</t>
  </si>
  <si>
    <t xml:space="preserve">KERACAULK S 5038 AVALANCHE 10 OZ   </t>
  </si>
  <si>
    <t xml:space="preserve">4JA503933      </t>
  </si>
  <si>
    <t>093994539670</t>
  </si>
  <si>
    <t xml:space="preserve">KERACAULK S 5039 IVORY 10OZ        </t>
  </si>
  <si>
    <t xml:space="preserve">4JA504233      </t>
  </si>
  <si>
    <t>093994542670</t>
  </si>
  <si>
    <t xml:space="preserve">KERACAULK S 5042 MOCHA 10OZ        </t>
  </si>
  <si>
    <t xml:space="preserve">4JA504433      </t>
  </si>
  <si>
    <t>093994544674</t>
  </si>
  <si>
    <t xml:space="preserve">KERACAULK S 5044 PALE UMBER 10 OZ  </t>
  </si>
  <si>
    <t xml:space="preserve">4JA504733      </t>
  </si>
  <si>
    <t>093994547675</t>
  </si>
  <si>
    <t xml:space="preserve">KERACAULK S 5047 CHARCOAL 10OZ     </t>
  </si>
  <si>
    <t xml:space="preserve">4JA504933      </t>
  </si>
  <si>
    <t>093994349064</t>
  </si>
  <si>
    <t xml:space="preserve">KERACAULK S 5049 LT.ALMOND 10.5OZ  </t>
  </si>
  <si>
    <t xml:space="preserve">4JA507733      </t>
  </si>
  <si>
    <t>093994377067</t>
  </si>
  <si>
    <t xml:space="preserve">KERACAULK S 5077 FROST 10 OZ       </t>
  </si>
  <si>
    <t xml:space="preserve">4JA507933      </t>
  </si>
  <si>
    <t>093994379108</t>
  </si>
  <si>
    <t xml:space="preserve">KERACAULK S 5079 COCOA 10OZ        </t>
  </si>
  <si>
    <t xml:space="preserve">4JA509333      </t>
  </si>
  <si>
    <t>093994593672</t>
  </si>
  <si>
    <t xml:space="preserve">KERACAULK S 5093 WARM GRAY 10OZ    </t>
  </si>
  <si>
    <t xml:space="preserve">4JA510133      </t>
  </si>
  <si>
    <t>093994151018</t>
  </si>
  <si>
    <t xml:space="preserve">KERACAULK S 5101 RAIN      10.5 OZ </t>
  </si>
  <si>
    <t xml:space="preserve">4JA510333      </t>
  </si>
  <si>
    <t>093994151032</t>
  </si>
  <si>
    <t>KERACAULK S 5103 COBBLESTONE 10.5OZ</t>
  </si>
  <si>
    <t xml:space="preserve">4JA510433      </t>
  </si>
  <si>
    <t>093994151049</t>
  </si>
  <si>
    <t>KERACAULK S 5104 TIMBERWOLF 10.5 OZ</t>
  </si>
  <si>
    <t xml:space="preserve">4JA510533      </t>
  </si>
  <si>
    <t>093994151056</t>
  </si>
  <si>
    <t>KERACAULK S 5105 DRIFTWOOD  10.5 OZ</t>
  </si>
  <si>
    <t xml:space="preserve">4JA510733      </t>
  </si>
  <si>
    <t>093994151070</t>
  </si>
  <si>
    <t xml:space="preserve">KERACAULK S 5107 IRON      10.5 OZ </t>
  </si>
  <si>
    <t xml:space="preserve">4JA522033      </t>
  </si>
  <si>
    <t>093994500670</t>
  </si>
  <si>
    <t xml:space="preserve">KERACAULK S 5220 EGGSHELL 10.5 OZ  </t>
  </si>
  <si>
    <t xml:space="preserve">4JA522133      </t>
  </si>
  <si>
    <t>093994622259</t>
  </si>
  <si>
    <t xml:space="preserve">KERACAULK S 5221 MOONBEAM 10.5 OZ  </t>
  </si>
  <si>
    <t xml:space="preserve">4JA522233      </t>
  </si>
  <si>
    <t>093994622266</t>
  </si>
  <si>
    <t>KERACAULK S 5222 HONEY BUTT.10.5 OZ</t>
  </si>
  <si>
    <t xml:space="preserve">4JA522333      </t>
  </si>
  <si>
    <t>093994622273</t>
  </si>
  <si>
    <t xml:space="preserve">KERACAULK S 5223 OATMEAL 10.5 OZ   </t>
  </si>
  <si>
    <t xml:space="preserve">4JA522433      </t>
  </si>
  <si>
    <t>093994622280</t>
  </si>
  <si>
    <t xml:space="preserve">KERACAULK S 5224 WICKER 10.5 OZ    </t>
  </si>
  <si>
    <t xml:space="preserve">4JA522533      </t>
  </si>
  <si>
    <t>093994622297</t>
  </si>
  <si>
    <t xml:space="preserve">KERACAULK S 5225 SANDSTORM 10.5 OZ </t>
  </si>
  <si>
    <t xml:space="preserve">4JA522633      </t>
  </si>
  <si>
    <t>093994622303</t>
  </si>
  <si>
    <t xml:space="preserve">KERACAULK S 5226 NUTMEG 10.5 OZ    </t>
  </si>
  <si>
    <t xml:space="preserve">4JA522733      </t>
  </si>
  <si>
    <t>093994622310</t>
  </si>
  <si>
    <t xml:space="preserve">KERACAULK S 5227 CASTLE W.10.5 OZ  </t>
  </si>
  <si>
    <t xml:space="preserve">4JA522833      </t>
  </si>
  <si>
    <t>093994622327</t>
  </si>
  <si>
    <t xml:space="preserve">KERACAULK S 5228 CAVERN M.10.5 OZ  </t>
  </si>
  <si>
    <t xml:space="preserve">4JA522933      </t>
  </si>
  <si>
    <t>093994622334</t>
  </si>
  <si>
    <t xml:space="preserve">KERACAULK S 5229 SEA SALT 10.5 OZ  </t>
  </si>
  <si>
    <t xml:space="preserve">4JA523033      </t>
  </si>
  <si>
    <t>093994622341</t>
  </si>
  <si>
    <t xml:space="preserve">KERACAULK S 5230 ARMOR 10.5 OZ     </t>
  </si>
  <si>
    <t xml:space="preserve">4JA523133      </t>
  </si>
  <si>
    <t>093994622358</t>
  </si>
  <si>
    <t>KERACAULK S 5231 DEEP OCEAN 10.5 OZ</t>
  </si>
  <si>
    <t xml:space="preserve">4JA523233      </t>
  </si>
  <si>
    <t>093994622365</t>
  </si>
  <si>
    <t xml:space="preserve">KERACAULK S 5232 NIGHT SKY 10.5 OZ </t>
  </si>
  <si>
    <t xml:space="preserve">4JB500133      </t>
  </si>
  <si>
    <t>093994601674</t>
  </si>
  <si>
    <t xml:space="preserve">KERACAULK U 5001 ALABASTER 10 OZ   </t>
  </si>
  <si>
    <t xml:space="preserve">4JB500233      </t>
  </si>
  <si>
    <t>093994602671</t>
  </si>
  <si>
    <t xml:space="preserve">KERACAULK U 5002 PEWTER 10 OZ      </t>
  </si>
  <si>
    <t xml:space="preserve">4JB500433      </t>
  </si>
  <si>
    <t>093994604675</t>
  </si>
  <si>
    <t>KERACAULK U 5004 BAHAMA BEIGE 10 OZ</t>
  </si>
  <si>
    <t xml:space="preserve">4JB500533      </t>
  </si>
  <si>
    <t>093994605672</t>
  </si>
  <si>
    <t xml:space="preserve">KERACAULK U 5005 CHAMOIS 10 OZ     </t>
  </si>
  <si>
    <t xml:space="preserve">4JB500633      </t>
  </si>
  <si>
    <t>093994606679</t>
  </si>
  <si>
    <t xml:space="preserve">KERACAULK U 5006 HARVEST 10 OZ     </t>
  </si>
  <si>
    <t xml:space="preserve">4JB500733      </t>
  </si>
  <si>
    <t>093994607676</t>
  </si>
  <si>
    <t xml:space="preserve">KERACAULK U 5007 CHOCOLATE 10 OZ   </t>
  </si>
  <si>
    <t xml:space="preserve">4JB500933      </t>
  </si>
  <si>
    <t>093994609670</t>
  </si>
  <si>
    <t xml:space="preserve">KERACAULK U 5009 GRAY 10 OZ        </t>
  </si>
  <si>
    <t xml:space="preserve">4JB501033      </t>
  </si>
  <si>
    <t>093994610676</t>
  </si>
  <si>
    <t xml:space="preserve">KERACAULK U 5010 BLACK 10OZ        </t>
  </si>
  <si>
    <t xml:space="preserve">4JB501133      </t>
  </si>
  <si>
    <t>093994611673</t>
  </si>
  <si>
    <t>KERACAULK U 5011 SAHARA BEIGE 10 OZ</t>
  </si>
  <si>
    <t xml:space="preserve">4JB501433      </t>
  </si>
  <si>
    <t>093994614674</t>
  </si>
  <si>
    <t xml:space="preserve">KERACAULK U 5014 BISCUIT 10 OZ     </t>
  </si>
  <si>
    <t xml:space="preserve">4JB501533      </t>
  </si>
  <si>
    <t>093994615671</t>
  </si>
  <si>
    <t xml:space="preserve">KERACAULK U 5015 BONE 10 OZ        </t>
  </si>
  <si>
    <t xml:space="preserve">4JB501933      </t>
  </si>
  <si>
    <t>093994619679</t>
  </si>
  <si>
    <t xml:space="preserve">KERACAULK U 5019 PEARL GRAY 10 OZ  </t>
  </si>
  <si>
    <t xml:space="preserve">4JB502733      </t>
  </si>
  <si>
    <t>093994627674</t>
  </si>
  <si>
    <t xml:space="preserve">KERACAULK U 5027 SILVER 10 OZ      </t>
  </si>
  <si>
    <t xml:space="preserve">4JB503833      </t>
  </si>
  <si>
    <t>093994638670</t>
  </si>
  <si>
    <t xml:space="preserve">KERACAULK U 5038 AVALANCHE 10 OZ   </t>
  </si>
  <si>
    <t xml:space="preserve">4JB503933      </t>
  </si>
  <si>
    <t>093994639677</t>
  </si>
  <si>
    <t xml:space="preserve">KERACAULK U 5039 IVORY 10OZ        </t>
  </si>
  <si>
    <t xml:space="preserve">4JB504233      </t>
  </si>
  <si>
    <t>093994642677</t>
  </si>
  <si>
    <t xml:space="preserve">KERACAULK U 5042 MOCHA 10OZ        </t>
  </si>
  <si>
    <t xml:space="preserve">4JB504433      </t>
  </si>
  <si>
    <t>093994644671</t>
  </si>
  <si>
    <t xml:space="preserve">KERACAULK U 5044 PALE UMBER10 OZ   </t>
  </si>
  <si>
    <t xml:space="preserve">4JB504733      </t>
  </si>
  <si>
    <t>093994647672</t>
  </si>
  <si>
    <t xml:space="preserve">KERACAULK U 5047 CHARCOAL 10OZ     </t>
  </si>
  <si>
    <t xml:space="preserve">4JB504933      </t>
  </si>
  <si>
    <t>093994649676</t>
  </si>
  <si>
    <t xml:space="preserve">KERACAULK U 5049 LT.ALMOND 10.5OZ  </t>
  </si>
  <si>
    <t xml:space="preserve">4JB507733      </t>
  </si>
  <si>
    <t>093994677679</t>
  </si>
  <si>
    <t xml:space="preserve">KERACAULK U 5077 FROST 10 OZ       </t>
  </si>
  <si>
    <t xml:space="preserve">4JB507933      </t>
  </si>
  <si>
    <t>093994679673</t>
  </si>
  <si>
    <t xml:space="preserve">KERACAULK U 5079 COCOA 10OZ        </t>
  </si>
  <si>
    <t xml:space="preserve">4JB509333      </t>
  </si>
  <si>
    <t>093994693679</t>
  </si>
  <si>
    <t xml:space="preserve">KERACAULK U 5093 WARM GRAY 10OZ    </t>
  </si>
  <si>
    <t xml:space="preserve">4JB510133      </t>
  </si>
  <si>
    <t>093994141019</t>
  </si>
  <si>
    <t xml:space="preserve">KERACAULK U 5101 RAIN     10.5 OZ  </t>
  </si>
  <si>
    <t xml:space="preserve">4JB510333      </t>
  </si>
  <si>
    <t>093994141033</t>
  </si>
  <si>
    <t>KERACAULK U 5103 COBBLESTON-10.5 OZ</t>
  </si>
  <si>
    <t xml:space="preserve">4JB510433      </t>
  </si>
  <si>
    <t>093994141040</t>
  </si>
  <si>
    <t>KERACAULK U 5104 TIMBERWOLF 10.5 OZ</t>
  </si>
  <si>
    <t xml:space="preserve">4JB510533      </t>
  </si>
  <si>
    <t>093994141057</t>
  </si>
  <si>
    <t>KERACAULK U 5105 DRIFTWOOD  10.5 OZ</t>
  </si>
  <si>
    <t xml:space="preserve">4JB510733      </t>
  </si>
  <si>
    <t>093994141071</t>
  </si>
  <si>
    <t>KERACAULK U 5107 IRON       10.5 OZ</t>
  </si>
  <si>
    <t xml:space="preserve">4JB522033      </t>
  </si>
  <si>
    <t>093994600677</t>
  </si>
  <si>
    <t xml:space="preserve">KERACAULK U 5220 EGGSHELL 10.5 OZ  </t>
  </si>
  <si>
    <t xml:space="preserve">4JB522133      </t>
  </si>
  <si>
    <t>093994622112</t>
  </si>
  <si>
    <t xml:space="preserve">KERACAULK U 5221 MOONBEAM 10,5OZ   </t>
  </si>
  <si>
    <t xml:space="preserve">4JB522233      </t>
  </si>
  <si>
    <t>093994622129</t>
  </si>
  <si>
    <t>KERACAULK U 5222 HONEY BUT.  10,5OZ</t>
  </si>
  <si>
    <t xml:space="preserve">4JB522333      </t>
  </si>
  <si>
    <t>093994622136</t>
  </si>
  <si>
    <t xml:space="preserve">KERACAULK U 5223 OATMEAL  10,5OZ   </t>
  </si>
  <si>
    <t xml:space="preserve">4JB522433      </t>
  </si>
  <si>
    <t>093994622143</t>
  </si>
  <si>
    <t xml:space="preserve">KERACAULK U 5224 WICKER  10,5OZ    </t>
  </si>
  <si>
    <t xml:space="preserve">4JB522533      </t>
  </si>
  <si>
    <t>093994622150</t>
  </si>
  <si>
    <t xml:space="preserve">KERACAULK U 5225 SANDSTORM 10,5OZ  </t>
  </si>
  <si>
    <t xml:space="preserve">4JB522633      </t>
  </si>
  <si>
    <t>093994622167</t>
  </si>
  <si>
    <t xml:space="preserve">KERACAULK U 5226 NUTMEG  10,5OZ    </t>
  </si>
  <si>
    <t xml:space="preserve">4JB522733      </t>
  </si>
  <si>
    <t>093994622174</t>
  </si>
  <si>
    <t>KERACAULK U 5227 CASTLE WALL 10.5OZ</t>
  </si>
  <si>
    <t xml:space="preserve">4JB522833      </t>
  </si>
  <si>
    <t>093994622181</t>
  </si>
  <si>
    <t>KERACAULK U 5228 CAVERN MOSS 10,5OZ</t>
  </si>
  <si>
    <t xml:space="preserve">4JB522933      </t>
  </si>
  <si>
    <t>093994622198</t>
  </si>
  <si>
    <t xml:space="preserve">KERACAULK U 5229 SEA SALT  10,5OZ  </t>
  </si>
  <si>
    <t xml:space="preserve">4JB523033      </t>
  </si>
  <si>
    <t>093994622204</t>
  </si>
  <si>
    <t xml:space="preserve">KERACAULK U 5230 ARMOR  10,5OZ     </t>
  </si>
  <si>
    <t xml:space="preserve">4JB523133      </t>
  </si>
  <si>
    <t>093994622211</t>
  </si>
  <si>
    <t>KERACAULK U 5231 DEEP OCEAN  10,5OZ</t>
  </si>
  <si>
    <t xml:space="preserve">4JB523233      </t>
  </si>
  <si>
    <t>093994622228</t>
  </si>
  <si>
    <t xml:space="preserve">KERACAULK U 5232 NIGHT SKY 10,5OZ  </t>
  </si>
  <si>
    <t xml:space="preserve">5UJ500111      </t>
  </si>
  <si>
    <t>093994201256</t>
  </si>
  <si>
    <t xml:space="preserve">KERACOLOR S 5001 ALABASTER 25 LBS  </t>
  </si>
  <si>
    <t xml:space="preserve">5UJ500205      </t>
  </si>
  <si>
    <t>093994202109</t>
  </si>
  <si>
    <t xml:space="preserve">KERACOLOR S 5002 PEWTER 10LBS      </t>
  </si>
  <si>
    <t xml:space="preserve">5UJ500211      </t>
  </si>
  <si>
    <t>093994202253</t>
  </si>
  <si>
    <t xml:space="preserve">KERACOLOR S 5002 PEWTER 25LBS      </t>
  </si>
  <si>
    <t xml:space="preserve">5UJ500505      </t>
  </si>
  <si>
    <t>093994205100</t>
  </si>
  <si>
    <t xml:space="preserve">KERACOLOR S 5005 CHAMOIS 10 LBS    </t>
  </si>
  <si>
    <t xml:space="preserve">5UJ500511      </t>
  </si>
  <si>
    <t>093994205254</t>
  </si>
  <si>
    <t xml:space="preserve">KERACOLOR S 5005 CHAMOIS 25LBS     </t>
  </si>
  <si>
    <t xml:space="preserve">5UJ500905      </t>
  </si>
  <si>
    <t>093994209108</t>
  </si>
  <si>
    <t xml:space="preserve">KERACOLOR S 5009 GRAY 10 LBS       </t>
  </si>
  <si>
    <t xml:space="preserve">5UJ500911      </t>
  </si>
  <si>
    <t>093994209252</t>
  </si>
  <si>
    <t xml:space="preserve">KERACOLOR S 5009 GRAY 25 LBS       </t>
  </si>
  <si>
    <t xml:space="preserve">5UJ501005      </t>
  </si>
  <si>
    <t>093994210104</t>
  </si>
  <si>
    <t xml:space="preserve">KERACOLOR S 5010 BLACK 10 LBS      </t>
  </si>
  <si>
    <t xml:space="preserve">5UJ501011      </t>
  </si>
  <si>
    <t>093994210258</t>
  </si>
  <si>
    <t xml:space="preserve">KERACOLOR S 5010 BLACK 25 LBS      </t>
  </si>
  <si>
    <t xml:space="preserve">5UJ501405      </t>
  </si>
  <si>
    <t>093994214102</t>
  </si>
  <si>
    <t xml:space="preserve">KERACOLOR S 5014 BISCUIT 10LBS     </t>
  </si>
  <si>
    <t xml:space="preserve">5UJ501411      </t>
  </si>
  <si>
    <t>093994214256</t>
  </si>
  <si>
    <t xml:space="preserve">KERACOLOR S 5014 BISCUIT 25LBS     </t>
  </si>
  <si>
    <t xml:space="preserve">5UJ501505      </t>
  </si>
  <si>
    <t>093994215109</t>
  </si>
  <si>
    <t xml:space="preserve">KERACOLOR S 5015 BONE 10LBS        </t>
  </si>
  <si>
    <t xml:space="preserve">5UJ501511      </t>
  </si>
  <si>
    <t>093994215253</t>
  </si>
  <si>
    <t xml:space="preserve">KERACOLOR S 5015 BONE 25LBS        </t>
  </si>
  <si>
    <t xml:space="preserve">5UJ501905      </t>
  </si>
  <si>
    <t>093994219107</t>
  </si>
  <si>
    <t xml:space="preserve">KERACOLOR S 5019 PRL.GRAY 10LBS    </t>
  </si>
  <si>
    <t xml:space="preserve">5UJ501911      </t>
  </si>
  <si>
    <t>093994219251</t>
  </si>
  <si>
    <t xml:space="preserve">KERACOLOR S 5019 PRL.GRAY 25LBS    </t>
  </si>
  <si>
    <t xml:space="preserve">5UJ502705      </t>
  </si>
  <si>
    <t>093994227102</t>
  </si>
  <si>
    <t xml:space="preserve">KERACOLOR S 5027 SILVER 10LBS      </t>
  </si>
  <si>
    <t xml:space="preserve">5UJ502711      </t>
  </si>
  <si>
    <t>093994227256</t>
  </si>
  <si>
    <t xml:space="preserve">KERACOLOR S 5027 SILVER 25LBS      </t>
  </si>
  <si>
    <t xml:space="preserve">5UJ503805      </t>
  </si>
  <si>
    <t>093994238108</t>
  </si>
  <si>
    <t xml:space="preserve">KERACOLOR S 5038 AVALANCHE 10LBS   </t>
  </si>
  <si>
    <t xml:space="preserve">5UJ503811      </t>
  </si>
  <si>
    <t>093994238252</t>
  </si>
  <si>
    <t xml:space="preserve">KERACOLOR S 5038 AVALANCHE 25LBS   </t>
  </si>
  <si>
    <t xml:space="preserve">5UJ503911      </t>
  </si>
  <si>
    <t>093994239259</t>
  </si>
  <si>
    <t xml:space="preserve">KERACOLOR S 5039 IVORY 25LBS       </t>
  </si>
  <si>
    <t xml:space="preserve">5UJ504705      </t>
  </si>
  <si>
    <t>093994247100</t>
  </si>
  <si>
    <t xml:space="preserve">KERACOLOR S 5047 CHARCOAL 10LB     </t>
  </si>
  <si>
    <t xml:space="preserve">5UJ504711      </t>
  </si>
  <si>
    <t>093994247254</t>
  </si>
  <si>
    <t xml:space="preserve">KERACOLOR S 5047 CHARCOAL 25LB     </t>
  </si>
  <si>
    <t xml:space="preserve">5UJ507705      </t>
  </si>
  <si>
    <t>093994277107</t>
  </si>
  <si>
    <t xml:space="preserve">KERACOLOR S 5077 FROST 10LB        </t>
  </si>
  <si>
    <t xml:space="preserve">5UJ507711      </t>
  </si>
  <si>
    <t>093994277251</t>
  </si>
  <si>
    <t xml:space="preserve">KERACOLOR S 5077 FROST 25LB        </t>
  </si>
  <si>
    <t xml:space="preserve">5UJ509305      </t>
  </si>
  <si>
    <t>093994293107</t>
  </si>
  <si>
    <t xml:space="preserve">KERACOLOR S 5093 WARM GRAY 10LB    </t>
  </si>
  <si>
    <t xml:space="preserve">5UJ509311      </t>
  </si>
  <si>
    <t>093994293251</t>
  </si>
  <si>
    <t xml:space="preserve">KERACOLOR S 5093 WARM GRAY 25LB    </t>
  </si>
  <si>
    <t xml:space="preserve">5UJ522005      </t>
  </si>
  <si>
    <t>093994200105</t>
  </si>
  <si>
    <t xml:space="preserve">KERACOLOR S 5220 EGGSHELL 10LB     </t>
  </si>
  <si>
    <t xml:space="preserve">5UJ522011      </t>
  </si>
  <si>
    <t>093994200259</t>
  </si>
  <si>
    <t xml:space="preserve">KERACOLOR S 5220 EGGSHELL 25LB     </t>
  </si>
  <si>
    <t xml:space="preserve">5UH500205      </t>
  </si>
  <si>
    <t>093994802101</t>
  </si>
  <si>
    <t xml:space="preserve">KERACOLOR U 5002 PEWTER 10 LBS     </t>
  </si>
  <si>
    <t xml:space="preserve">5UH500505      </t>
  </si>
  <si>
    <t>093994805102</t>
  </si>
  <si>
    <t xml:space="preserve">KERACOLOR U 5005 CHAMOIS 10LBS     </t>
  </si>
  <si>
    <t xml:space="preserve">5UH500511      </t>
  </si>
  <si>
    <t>093994805256</t>
  </si>
  <si>
    <t xml:space="preserve">KERACOLOR U 5005 CHAMOIS 25LB      </t>
  </si>
  <si>
    <t xml:space="preserve">5UH500905      </t>
  </si>
  <si>
    <t>093994809100</t>
  </si>
  <si>
    <t xml:space="preserve">KERACOLOR U 5009 GRAY 10LBS        </t>
  </si>
  <si>
    <t xml:space="preserve">5UH500911      </t>
  </si>
  <si>
    <t>093994809254</t>
  </si>
  <si>
    <t xml:space="preserve">KERACOLOR U 5009 GRAY 25LBS        </t>
  </si>
  <si>
    <t xml:space="preserve">5UH501005      </t>
  </si>
  <si>
    <t>093994810106</t>
  </si>
  <si>
    <t xml:space="preserve">KERACOLOR U 5010 BLACK 10LBS       </t>
  </si>
  <si>
    <t xml:space="preserve">5UH501405      </t>
  </si>
  <si>
    <t>093994814104</t>
  </si>
  <si>
    <t xml:space="preserve">KERACOLOR U 5014 BISCUIT 10LBS     </t>
  </si>
  <si>
    <t xml:space="preserve">5UH501411      </t>
  </si>
  <si>
    <t>093994814258</t>
  </si>
  <si>
    <t xml:space="preserve">KERACOLOR U 5014 BISCUIT 25LBS     </t>
  </si>
  <si>
    <t xml:space="preserve">5UH501505      </t>
  </si>
  <si>
    <t>093994815101</t>
  </si>
  <si>
    <t xml:space="preserve">KERACOLOR U 5015 BONE 10LBS        </t>
  </si>
  <si>
    <t xml:space="preserve">5UH501511      </t>
  </si>
  <si>
    <t>093994815255</t>
  </si>
  <si>
    <t xml:space="preserve">KERACOLOR U 5015 BONE 25LBS        </t>
  </si>
  <si>
    <t xml:space="preserve">5UH501905      </t>
  </si>
  <si>
    <t>093994819109</t>
  </si>
  <si>
    <t xml:space="preserve">KERACOLOR U 5019 PEARL GRAY 10LB   </t>
  </si>
  <si>
    <t xml:space="preserve">5UH502705      </t>
  </si>
  <si>
    <t>093994827104</t>
  </si>
  <si>
    <t xml:space="preserve">KERACOLOR U 5027 SILVER 10LB       </t>
  </si>
  <si>
    <t xml:space="preserve">5UH502711      </t>
  </si>
  <si>
    <t>093994827258</t>
  </si>
  <si>
    <t xml:space="preserve">KERACOLOR U 5027 SILVER 25LBS      </t>
  </si>
  <si>
    <t xml:space="preserve">5UH503805      </t>
  </si>
  <si>
    <t>093994838100</t>
  </si>
  <si>
    <t xml:space="preserve">KERACOLOR U 5038 AVALANCHE 10LB    </t>
  </si>
  <si>
    <t xml:space="preserve">5UH503811      </t>
  </si>
  <si>
    <t>093994838254</t>
  </si>
  <si>
    <t xml:space="preserve">KERACOLOR U 5038 AVALANCHE 25LB    </t>
  </si>
  <si>
    <t xml:space="preserve">5UH504705      </t>
  </si>
  <si>
    <t>093994847102</t>
  </si>
  <si>
    <t xml:space="preserve">KERACOLOR U 5047 CHARCOAL 10LB     </t>
  </si>
  <si>
    <t xml:space="preserve">5UH507705      </t>
  </si>
  <si>
    <t>093994877109</t>
  </si>
  <si>
    <t xml:space="preserve">KERACOLOR U 5077 FROST 10LB        </t>
  </si>
  <si>
    <t xml:space="preserve">5UH507711      </t>
  </si>
  <si>
    <t>093994877253</t>
  </si>
  <si>
    <t xml:space="preserve">KERACOLOR U 5077 FROST 25LB        </t>
  </si>
  <si>
    <t xml:space="preserve">5UH509305      </t>
  </si>
  <si>
    <t>093994893109</t>
  </si>
  <si>
    <t xml:space="preserve">KERACOLOR U 5093 WARM GRAY 10LB    </t>
  </si>
  <si>
    <t xml:space="preserve">5UH509311      </t>
  </si>
  <si>
    <t>093994893253</t>
  </si>
  <si>
    <t xml:space="preserve">KERACOLOR U 5093 WARM GRAY 25LB    </t>
  </si>
  <si>
    <t xml:space="preserve">5UH522005      </t>
  </si>
  <si>
    <t>093994800107</t>
  </si>
  <si>
    <t xml:space="preserve">KERACOLOR U 5220 EGGSHELL 10LB     </t>
  </si>
  <si>
    <t xml:space="preserve">5UH522011      </t>
  </si>
  <si>
    <t>093994800251</t>
  </si>
  <si>
    <t xml:space="preserve">KERACOLOR U 5220 EGGSHELL 25LB     </t>
  </si>
  <si>
    <t xml:space="preserve">5UB500104      </t>
  </si>
  <si>
    <t>093994401526</t>
  </si>
  <si>
    <t xml:space="preserve">KERAPOXY CQ 5001 ALABASTER 1GAL    </t>
  </si>
  <si>
    <t xml:space="preserve">5UB500108      </t>
  </si>
  <si>
    <t>093994401595</t>
  </si>
  <si>
    <t xml:space="preserve">KERAPOXY CQ 5001 ALABASTER 2GAL    </t>
  </si>
  <si>
    <t xml:space="preserve">5UB500204      </t>
  </si>
  <si>
    <t>093994402523</t>
  </si>
  <si>
    <t xml:space="preserve">KERAPOXY CQ 5002 PEWTER 1GAL       </t>
  </si>
  <si>
    <t xml:space="preserve">5UB500208      </t>
  </si>
  <si>
    <t>093994402592</t>
  </si>
  <si>
    <t xml:space="preserve">KERAPOXY CQ 5002 PEWTER 2GAL       </t>
  </si>
  <si>
    <t xml:space="preserve">5UB500404      </t>
  </si>
  <si>
    <t>093994404527</t>
  </si>
  <si>
    <t xml:space="preserve">KERAPOXY CQ 5004 BAHAMA BGE 1GL    </t>
  </si>
  <si>
    <t xml:space="preserve">5UB500408      </t>
  </si>
  <si>
    <t>093994404596</t>
  </si>
  <si>
    <t xml:space="preserve">KERAPOXY CQ 5004 BAHAMA BGE 2GL    </t>
  </si>
  <si>
    <t xml:space="preserve">5UB500504      </t>
  </si>
  <si>
    <t>093994405524</t>
  </si>
  <si>
    <t xml:space="preserve">KERAPOXY CQ 5005 CHAMOIS 1GAL      </t>
  </si>
  <si>
    <t xml:space="preserve">5UB500508      </t>
  </si>
  <si>
    <t>093994405593</t>
  </si>
  <si>
    <t xml:space="preserve">KERAPOXY CQ 5005 CHAMOIS 2GAL      </t>
  </si>
  <si>
    <t xml:space="preserve">5UB500604      </t>
  </si>
  <si>
    <t>093994406521</t>
  </si>
  <si>
    <t xml:space="preserve">KERAPOXY CQ 5006 HARVEST 1GAL      </t>
  </si>
  <si>
    <t xml:space="preserve">5UB500608      </t>
  </si>
  <si>
    <t>093994406590</t>
  </si>
  <si>
    <t xml:space="preserve">KERAPOXY CQ 5006 HARVEST 2GAL      </t>
  </si>
  <si>
    <t xml:space="preserve">5UB500704      </t>
  </si>
  <si>
    <t>093994407528</t>
  </si>
  <si>
    <t xml:space="preserve">KERAPOXY CQ 5007 CHOCOLATE 1GL     </t>
  </si>
  <si>
    <t xml:space="preserve">5UB500708      </t>
  </si>
  <si>
    <t>093994407597</t>
  </si>
  <si>
    <t xml:space="preserve">KERAPOXY CQ 5007 CHOCOLATE 2GL     </t>
  </si>
  <si>
    <t xml:space="preserve">5UB500904      </t>
  </si>
  <si>
    <t>093994409522</t>
  </si>
  <si>
    <t xml:space="preserve">KERAPOXY CQ 5009 GRAY 1GAL         </t>
  </si>
  <si>
    <t xml:space="preserve">5UB500908      </t>
  </si>
  <si>
    <t>093994409591</t>
  </si>
  <si>
    <t xml:space="preserve">KERAPOXY CQ 5009 GRAY 2GAL         </t>
  </si>
  <si>
    <t xml:space="preserve">5UB501004      </t>
  </si>
  <si>
    <t>093994410528</t>
  </si>
  <si>
    <t xml:space="preserve">KERAPOXY CQ 5010 BLACK 1GL         </t>
  </si>
  <si>
    <t xml:space="preserve">5UB501008      </t>
  </si>
  <si>
    <t>093994410597</t>
  </si>
  <si>
    <t xml:space="preserve">KERAPOXY CQ 5010 BLACK 2GL         </t>
  </si>
  <si>
    <t xml:space="preserve">5UB501104      </t>
  </si>
  <si>
    <t>093994411525</t>
  </si>
  <si>
    <t xml:space="preserve">KERAPOXY CQ 5011 SAHARA BEIGE 1GL  </t>
  </si>
  <si>
    <t xml:space="preserve">5UB501108      </t>
  </si>
  <si>
    <t>093994411594</t>
  </si>
  <si>
    <t xml:space="preserve">KERAPOXY CQ 5011 SAHARA BEIGE 2GL  </t>
  </si>
  <si>
    <t xml:space="preserve">5UB501404      </t>
  </si>
  <si>
    <t>093994414526</t>
  </si>
  <si>
    <t xml:space="preserve">KERAPOXY CQ 5014 BISCUIT 1GAL      </t>
  </si>
  <si>
    <t xml:space="preserve">5UB501408      </t>
  </si>
  <si>
    <t>093994414595</t>
  </si>
  <si>
    <t xml:space="preserve">KERAPOXY CQ 5014 BISCUIT 2GAL      </t>
  </si>
  <si>
    <t xml:space="preserve">5UB501504      </t>
  </si>
  <si>
    <t>093994415523</t>
  </si>
  <si>
    <t xml:space="preserve">KERAPOXY CQ 5015 BONE 1GAL         </t>
  </si>
  <si>
    <t xml:space="preserve">5UB501508      </t>
  </si>
  <si>
    <t>093994415592</t>
  </si>
  <si>
    <t xml:space="preserve">KERAPOXY CQ 5015 BONE 2GAL         </t>
  </si>
  <si>
    <t xml:space="preserve">5UB501904      </t>
  </si>
  <si>
    <t>093994419521</t>
  </si>
  <si>
    <t xml:space="preserve">KERAPOXY CQ 5019 PEARL GRAY 1GL    </t>
  </si>
  <si>
    <t xml:space="preserve">5UB501908      </t>
  </si>
  <si>
    <t>093994419590</t>
  </si>
  <si>
    <t xml:space="preserve">KERAPOXY CQ 5019 PEARL GRAY 2GL    </t>
  </si>
  <si>
    <t xml:space="preserve">5UB502704      </t>
  </si>
  <si>
    <t>093994427526</t>
  </si>
  <si>
    <t xml:space="preserve">KERAPOXY CQ 5027 SILVER 1GL        </t>
  </si>
  <si>
    <t xml:space="preserve">5UB502708      </t>
  </si>
  <si>
    <t>093994427595</t>
  </si>
  <si>
    <t xml:space="preserve">KERAPOXY CQ 5027 SILVER 2GL        </t>
  </si>
  <si>
    <t xml:space="preserve">5UB503804      </t>
  </si>
  <si>
    <t>093994438522</t>
  </si>
  <si>
    <t xml:space="preserve">KERAPOXY CQ 5038 AVALANCHE 1GL     </t>
  </si>
  <si>
    <t xml:space="preserve">5UB503808      </t>
  </si>
  <si>
    <t>093994438591</t>
  </si>
  <si>
    <t xml:space="preserve">KERAPOXY CQ 5038 AVALANCHE 2GL     </t>
  </si>
  <si>
    <t xml:space="preserve">5UB503904      </t>
  </si>
  <si>
    <t>093994439529</t>
  </si>
  <si>
    <t xml:space="preserve">KERAPOXY CQ 5039 IVORY 1GAL        </t>
  </si>
  <si>
    <t xml:space="preserve">5UB503908      </t>
  </si>
  <si>
    <t>093994439598</t>
  </si>
  <si>
    <t xml:space="preserve">KERAPOXY CQ 5039 IVORY 2GAL        </t>
  </si>
  <si>
    <t xml:space="preserve">5UB504204      </t>
  </si>
  <si>
    <t>093994442529</t>
  </si>
  <si>
    <t xml:space="preserve">KERAPOXY CQ 5042 MOCHA 1GL         </t>
  </si>
  <si>
    <t xml:space="preserve">5UB504208      </t>
  </si>
  <si>
    <t>093994442598</t>
  </si>
  <si>
    <t xml:space="preserve">KERAPOXY CQ 5042 MOCHA 2GL         </t>
  </si>
  <si>
    <t xml:space="preserve">5UB504404      </t>
  </si>
  <si>
    <t>093994444523</t>
  </si>
  <si>
    <t xml:space="preserve">KERAPOXY CQ 5044 PALE UMBER 1GAL   </t>
  </si>
  <si>
    <t xml:space="preserve">5UB504408      </t>
  </si>
  <si>
    <t>093994444592</t>
  </si>
  <si>
    <t xml:space="preserve">KERAPOXY CQ 5044 PALE UMBER 2GAL   </t>
  </si>
  <si>
    <t xml:space="preserve">5UB504704      </t>
  </si>
  <si>
    <t>093994447524</t>
  </si>
  <si>
    <t xml:space="preserve">KERAPOXY CQ 5047 CHARCOAL 1GL      </t>
  </si>
  <si>
    <t xml:space="preserve">5UB504708      </t>
  </si>
  <si>
    <t>093994447593</t>
  </si>
  <si>
    <t xml:space="preserve">KERAPOXY CQ 5047 CHARCOAL 2GL      </t>
  </si>
  <si>
    <t xml:space="preserve">5UB504904      </t>
  </si>
  <si>
    <t>093994449528</t>
  </si>
  <si>
    <t xml:space="preserve">KERAPOXY CQ 5049 LIGHT ALMOND 1GL  </t>
  </si>
  <si>
    <t xml:space="preserve">5UB504908      </t>
  </si>
  <si>
    <t>093994449597</t>
  </si>
  <si>
    <t xml:space="preserve">KERAPOXY CQ 5049 LIGHT ALMOND 2GL  </t>
  </si>
  <si>
    <t xml:space="preserve">5UB507704      </t>
  </si>
  <si>
    <t>093994477521</t>
  </si>
  <si>
    <t xml:space="preserve">KERAPOXY CQ 5077 FROST 1GL         </t>
  </si>
  <si>
    <t xml:space="preserve">5UB507708      </t>
  </si>
  <si>
    <t>093994477590</t>
  </si>
  <si>
    <t xml:space="preserve">KERAPOXY CQ 5077 FROST 2GL         </t>
  </si>
  <si>
    <t xml:space="preserve">5UB507904      </t>
  </si>
  <si>
    <t>093994479525</t>
  </si>
  <si>
    <t xml:space="preserve">KERAPOXY CQ 5079 COCOA 1GAL        </t>
  </si>
  <si>
    <t xml:space="preserve">5UB507908      </t>
  </si>
  <si>
    <t>093994479594</t>
  </si>
  <si>
    <t xml:space="preserve">KERAPOXY CQ 5079 COCOA 2GAL        </t>
  </si>
  <si>
    <t xml:space="preserve">5UB509304      </t>
  </si>
  <si>
    <t>093994493521</t>
  </si>
  <si>
    <t xml:space="preserve">KERAPOXY CQ 5093 WARM GRAY 1GAL    </t>
  </si>
  <si>
    <t xml:space="preserve">5UB509308      </t>
  </si>
  <si>
    <t>093994493590</t>
  </si>
  <si>
    <t xml:space="preserve">KERAPOXY CQ 5093 WARM GRAY 2GAL    </t>
  </si>
  <si>
    <t xml:space="preserve">5UB510108      </t>
  </si>
  <si>
    <t>093994501080</t>
  </si>
  <si>
    <t>KERAPOXY CQ 5101 RAIN  2 GAL/7,57LT</t>
  </si>
  <si>
    <t xml:space="preserve">5UB510104      </t>
  </si>
  <si>
    <t>093994501042</t>
  </si>
  <si>
    <t>KERAPOXY CQ 5101 RAIN 3,79LT/ 1 GAL</t>
  </si>
  <si>
    <t xml:space="preserve">5UB510304      </t>
  </si>
  <si>
    <t>093994503046</t>
  </si>
  <si>
    <t>KERAPOXY CQ 5103 COBBLEST.3,79LT/1G</t>
  </si>
  <si>
    <t xml:space="preserve">5UB510308      </t>
  </si>
  <si>
    <t>093994503084</t>
  </si>
  <si>
    <t>KERAPOXY CQ 5103 COBBLEST.7,57LT/2G</t>
  </si>
  <si>
    <t xml:space="preserve">5UB510408      </t>
  </si>
  <si>
    <t>093994504081</t>
  </si>
  <si>
    <t>KERAPOXY CQ 5104 TIMBERW.2GA/7,57LT</t>
  </si>
  <si>
    <t xml:space="preserve">5UB510404      </t>
  </si>
  <si>
    <t>093994504043</t>
  </si>
  <si>
    <t>KERAPOXY CQ 5104 TIMBERW/3,79LT-1GL</t>
  </si>
  <si>
    <t xml:space="preserve">5UB510508      </t>
  </si>
  <si>
    <t>093994505088</t>
  </si>
  <si>
    <t>KERAPOXY CQ 5105 DRIFTW.2GAL/7,57LT</t>
  </si>
  <si>
    <t xml:space="preserve">5UB510504      </t>
  </si>
  <si>
    <t>093994505040</t>
  </si>
  <si>
    <t>KERAPOXY CQ 5105 DRIFTW/3,79LT-1GAL</t>
  </si>
  <si>
    <t xml:space="preserve">5UB510608      </t>
  </si>
  <si>
    <t>093994506085</t>
  </si>
  <si>
    <t>KERAPOXY CQ 5106 WALNUT 2GAL/7,57LT</t>
  </si>
  <si>
    <t xml:space="preserve">5UB510704      </t>
  </si>
  <si>
    <t>093994507044</t>
  </si>
  <si>
    <t xml:space="preserve">KERAPOXY CQ 5107 IRON 3,79LT-1GAL  </t>
  </si>
  <si>
    <t xml:space="preserve">5UB510708      </t>
  </si>
  <si>
    <t>093994507082</t>
  </si>
  <si>
    <t xml:space="preserve">KERAPOXY CQ 5107 IRON 7,57LT-2GAL  </t>
  </si>
  <si>
    <t xml:space="preserve">5UB522004      </t>
  </si>
  <si>
    <t>093994400529</t>
  </si>
  <si>
    <t xml:space="preserve">KERAPOXY CQ 5220 EGGSHELL 1 GAL    </t>
  </si>
  <si>
    <t xml:space="preserve">5UB522008      </t>
  </si>
  <si>
    <t>093994400598</t>
  </si>
  <si>
    <t xml:space="preserve">KERAPOXY CQ 5220 EGGSHELL 2 GAL    </t>
  </si>
  <si>
    <t xml:space="preserve">5UB522104      </t>
  </si>
  <si>
    <t>093994422101</t>
  </si>
  <si>
    <t xml:space="preserve">KERAPOXY CQ 5221 MOON. 1GL/3,785LT </t>
  </si>
  <si>
    <t xml:space="preserve">5UB522108      </t>
  </si>
  <si>
    <t>093994822109</t>
  </si>
  <si>
    <t xml:space="preserve">KERAPOXY CQ 5221 MOONBE.2GL/7,57LT </t>
  </si>
  <si>
    <t xml:space="preserve">5UB522208      </t>
  </si>
  <si>
    <t>093994822215</t>
  </si>
  <si>
    <t>KERAPOXY CQ 5222 HONEY B.2GL/7,57LT</t>
  </si>
  <si>
    <t xml:space="preserve">5UB522204      </t>
  </si>
  <si>
    <t>093994422200</t>
  </si>
  <si>
    <t>KERAPOXY CQ 5222 HONEYB.1GL/3,785LT</t>
  </si>
  <si>
    <t xml:space="preserve">5UB522304      </t>
  </si>
  <si>
    <t>093994422309</t>
  </si>
  <si>
    <t>KERAPOXY CQ 5223 OATMEA.1GL/3,785LT</t>
  </si>
  <si>
    <t xml:space="preserve">5UB522308      </t>
  </si>
  <si>
    <t>093994822307</t>
  </si>
  <si>
    <t>KERAPOXY CQ 5223 OATMEAL 2GL/7,57LT</t>
  </si>
  <si>
    <t xml:space="preserve">5UB522404      </t>
  </si>
  <si>
    <t>093994422408</t>
  </si>
  <si>
    <t>KERAPOXY CQ 5224 WICKER 1GL/3,785LT</t>
  </si>
  <si>
    <t xml:space="preserve">5UB522408      </t>
  </si>
  <si>
    <t>093994822406</t>
  </si>
  <si>
    <t xml:space="preserve">KERAPOXY CQ 5224 WICKER 2GL/7,57LT </t>
  </si>
  <si>
    <t xml:space="preserve">5UB522508      </t>
  </si>
  <si>
    <t>093994822505</t>
  </si>
  <si>
    <t>KERAPOXY CQ 5225 SANDST. 2GL/7,57LT</t>
  </si>
  <si>
    <t xml:space="preserve">5UB522504      </t>
  </si>
  <si>
    <t>093994422507</t>
  </si>
  <si>
    <t>KERAPOXY CQ 5225 SANDST.1GL/3,785LT</t>
  </si>
  <si>
    <t xml:space="preserve">5UB522604      </t>
  </si>
  <si>
    <t>093994422606</t>
  </si>
  <si>
    <t>KERAPOXY CQ 5226 NUTMEG 1GL/3,785LT</t>
  </si>
  <si>
    <t xml:space="preserve">5UB522608      </t>
  </si>
  <si>
    <t>093994822604</t>
  </si>
  <si>
    <t xml:space="preserve">KERAPOXY CQ 5226 NUTMEG 2GL/7,57LT </t>
  </si>
  <si>
    <t xml:space="preserve">5UB522704      </t>
  </si>
  <si>
    <t>093994422705</t>
  </si>
  <si>
    <t xml:space="preserve">KERAPOXY CQ 5227 CASTL.1GL/3,785LT </t>
  </si>
  <si>
    <t xml:space="preserve">5UB522708      </t>
  </si>
  <si>
    <t>093994822703</t>
  </si>
  <si>
    <t>KERAPOXY CQ 5227 CASTLEW.2GL/7,57LT</t>
  </si>
  <si>
    <t xml:space="preserve">5UB522804      </t>
  </si>
  <si>
    <t>093994422804</t>
  </si>
  <si>
    <t>KERAPOXY CQ 5228 CAVERN.1GL/3,785LT</t>
  </si>
  <si>
    <t xml:space="preserve">5UB522808      </t>
  </si>
  <si>
    <t>093994822802</t>
  </si>
  <si>
    <t>KERAPOXY CQ 5228 CAVERNM.2GL/7,57LT</t>
  </si>
  <si>
    <t xml:space="preserve">5UB522904      </t>
  </si>
  <si>
    <t>093994422903</t>
  </si>
  <si>
    <t>KERAPOXY CQ 5229 SEA SA.1GL/3,785LT</t>
  </si>
  <si>
    <t xml:space="preserve">5UB522908      </t>
  </si>
  <si>
    <t>093994822901</t>
  </si>
  <si>
    <t>KERAPOXY CQ 5229 SEASALT 2GL/7,57LT</t>
  </si>
  <si>
    <t xml:space="preserve">5UB523008      </t>
  </si>
  <si>
    <t>093994823007</t>
  </si>
  <si>
    <t>KERAPOXY CQ 5230 ARMOR   2GL/7,57LT</t>
  </si>
  <si>
    <t xml:space="preserve">5UB523004      </t>
  </si>
  <si>
    <t>093994423009</t>
  </si>
  <si>
    <t>KERAPOXY CQ 5230 ARMOR  1GL/3,785LT</t>
  </si>
  <si>
    <t xml:space="preserve">5UB523108      </t>
  </si>
  <si>
    <t>093994823106</t>
  </si>
  <si>
    <t>KERAPOXY CQ 5231 DEEP O. 2GL/7,57LT</t>
  </si>
  <si>
    <t xml:space="preserve">5UB523104      </t>
  </si>
  <si>
    <t>093994423108</t>
  </si>
  <si>
    <t>KERAPOXY CQ 5231 DEEPO. 1GL/3,785LT</t>
  </si>
  <si>
    <t xml:space="preserve">5UB523208      </t>
  </si>
  <si>
    <t>093994823205</t>
  </si>
  <si>
    <t>KERAPOXY CQ 5232 NIGHT S.2GL/7,57LT</t>
  </si>
  <si>
    <t xml:space="preserve">5UB523204      </t>
  </si>
  <si>
    <t>093994423207</t>
  </si>
  <si>
    <t>KERAPOXY CQ 5232 NIGHTS.1GL/3,785LT</t>
  </si>
  <si>
    <t xml:space="preserve">5UA501012      </t>
  </si>
  <si>
    <t>093994410108</t>
  </si>
  <si>
    <t xml:space="preserve">KERAPOXY IEG CQ 5010 BLACK PT.C    </t>
  </si>
  <si>
    <t xml:space="preserve">5UA504712      </t>
  </si>
  <si>
    <t>093994447104</t>
  </si>
  <si>
    <t xml:space="preserve">KERAPOXY IEG CQ CHARCOAL PART C    </t>
  </si>
  <si>
    <t xml:space="preserve">5UA500912      </t>
  </si>
  <si>
    <t>093994409102</t>
  </si>
  <si>
    <t xml:space="preserve">KERAPOXY IEG CQ GRAY PART C        </t>
  </si>
  <si>
    <t xml:space="preserve">5UA999812KIT   </t>
  </si>
  <si>
    <t>093994499363</t>
  </si>
  <si>
    <t xml:space="preserve">KERAPOXY IEG CQ LARGE KIT - 3.6GAL </t>
  </si>
  <si>
    <t xml:space="preserve">5UA504212      </t>
  </si>
  <si>
    <t>093994442116</t>
  </si>
  <si>
    <t xml:space="preserve">KERAPOXY IEG CQ MOCHA PART C       </t>
  </si>
  <si>
    <t xml:space="preserve">5UC500101      </t>
  </si>
  <si>
    <t>093994401915</t>
  </si>
  <si>
    <t xml:space="preserve">KERAPOXY KIT 5001 ALABASTER 1 QT.  </t>
  </si>
  <si>
    <t xml:space="preserve">5UC500104      </t>
  </si>
  <si>
    <t>093994401342</t>
  </si>
  <si>
    <t xml:space="preserve">KERAPOXY KIT 5001 ALABASTER 1GAL   </t>
  </si>
  <si>
    <t xml:space="preserve">5UC500108      </t>
  </si>
  <si>
    <t>093994401397</t>
  </si>
  <si>
    <t xml:space="preserve">KERAPOXY KIT 5001 ALABASTER 2GAL   </t>
  </si>
  <si>
    <t xml:space="preserve">5UC500204      </t>
  </si>
  <si>
    <t>093994402349</t>
  </si>
  <si>
    <t xml:space="preserve">KERAPOXY KIT 5002 PEWTER 1GAL      </t>
  </si>
  <si>
    <t xml:space="preserve">5UC500201      </t>
  </si>
  <si>
    <t>093994402912</t>
  </si>
  <si>
    <t xml:space="preserve">KERAPOXY KIT 5002 PEWTER 1QT       </t>
  </si>
  <si>
    <t xml:space="preserve">5UC500208      </t>
  </si>
  <si>
    <t>093994402394</t>
  </si>
  <si>
    <t xml:space="preserve">KERAPOXY KIT 5002 PEWTER 2GAL      </t>
  </si>
  <si>
    <t xml:space="preserve">5UC500404      </t>
  </si>
  <si>
    <t>093994404343</t>
  </si>
  <si>
    <t xml:space="preserve">KERAPOXY KIT 5004 B.BEIGE 1GAL     </t>
  </si>
  <si>
    <t xml:space="preserve">5UC500408      </t>
  </si>
  <si>
    <t>093994404398</t>
  </si>
  <si>
    <t xml:space="preserve">KERAPOXY KIT 5004 B.BEIGE 2GAL     </t>
  </si>
  <si>
    <t xml:space="preserve">5UC500504      </t>
  </si>
  <si>
    <t>093994405340</t>
  </si>
  <si>
    <t xml:space="preserve">KERAPOXY KIT 5005 CHAMOIS 1GAL     </t>
  </si>
  <si>
    <t xml:space="preserve">5UC500508      </t>
  </si>
  <si>
    <t>093994405395</t>
  </si>
  <si>
    <t xml:space="preserve">KERAPOXY KIT 5005 CHAMOIS 2GAL     </t>
  </si>
  <si>
    <t xml:space="preserve">5UC500501      </t>
  </si>
  <si>
    <t>093994405913</t>
  </si>
  <si>
    <t xml:space="preserve">KERAPOXY KIT 5005 CHAMOIS QTS      </t>
  </si>
  <si>
    <t xml:space="preserve">5UC500904      </t>
  </si>
  <si>
    <t>093994409348</t>
  </si>
  <si>
    <t xml:space="preserve">KERAPOXY KIT 5009 GRAY 1GAL        </t>
  </si>
  <si>
    <t xml:space="preserve">5UC500908      </t>
  </si>
  <si>
    <t>093994409393</t>
  </si>
  <si>
    <t xml:space="preserve">KERAPOXY KIT 5009 GRAY 2GAL        </t>
  </si>
  <si>
    <t xml:space="preserve">5UC500901      </t>
  </si>
  <si>
    <t>093994409911</t>
  </si>
  <si>
    <t xml:space="preserve">KERAPOXY KIT 5009 GRAY QTS         </t>
  </si>
  <si>
    <t xml:space="preserve">5UC501004      </t>
  </si>
  <si>
    <t>093994410344</t>
  </si>
  <si>
    <t xml:space="preserve">KERAPOXY KIT 5010 BLACK 1GAL       </t>
  </si>
  <si>
    <t xml:space="preserve">5UC501008      </t>
  </si>
  <si>
    <t>093994410399</t>
  </si>
  <si>
    <t xml:space="preserve">KERAPOXY KIT 5010 BLACK 2GAL       </t>
  </si>
  <si>
    <t xml:space="preserve">5UC501101      </t>
  </si>
  <si>
    <t>093994411914</t>
  </si>
  <si>
    <t xml:space="preserve">KERAPOXY KIT 5011 S.BEIGE 1 QT     </t>
  </si>
  <si>
    <t xml:space="preserve">5UC501108      </t>
  </si>
  <si>
    <t>093994411396</t>
  </si>
  <si>
    <t xml:space="preserve">KERAPOXY KIT 5011 S.BEIGE 2 GAL    </t>
  </si>
  <si>
    <t xml:space="preserve">5UC501104      </t>
  </si>
  <si>
    <t>093994411341</t>
  </si>
  <si>
    <t xml:space="preserve">KERAPOXY KIT 5011 SAHARA BEIGE 1GL </t>
  </si>
  <si>
    <t xml:space="preserve">5UC501401      </t>
  </si>
  <si>
    <t>093994414915</t>
  </si>
  <si>
    <t xml:space="preserve">KERAPOXY KIT 5014 BISCUIT 1 QT     </t>
  </si>
  <si>
    <t xml:space="preserve">5UC501404      </t>
  </si>
  <si>
    <t>093994414342</t>
  </si>
  <si>
    <t xml:space="preserve">KERAPOXY KIT 5014 BISCUIT 1GAL     </t>
  </si>
  <si>
    <t xml:space="preserve">5UC501408      </t>
  </si>
  <si>
    <t>093994414397</t>
  </si>
  <si>
    <t xml:space="preserve">KERAPOXY KIT 5014 BISCUIT/2 GAL    </t>
  </si>
  <si>
    <t xml:space="preserve">5UC501504      </t>
  </si>
  <si>
    <t>093994415349</t>
  </si>
  <si>
    <t xml:space="preserve">KERAPOXY KIT 5015 BONE 1GAL        </t>
  </si>
  <si>
    <t xml:space="preserve">5UC501508      </t>
  </si>
  <si>
    <t>093994415394</t>
  </si>
  <si>
    <t xml:space="preserve">KERAPOXY KIT 5015 BONE 2GAL        </t>
  </si>
  <si>
    <t xml:space="preserve">5UC501901      </t>
  </si>
  <si>
    <t>093994419910</t>
  </si>
  <si>
    <t xml:space="preserve">KERAPOXY KIT 5019 P.GRAY 1 QTS     </t>
  </si>
  <si>
    <t xml:space="preserve">5UC501908      </t>
  </si>
  <si>
    <t>093994419392</t>
  </si>
  <si>
    <t xml:space="preserve">KERAPOXY KIT 5019 P.GRAY 2 GAL     </t>
  </si>
  <si>
    <t xml:space="preserve">5UC501904      </t>
  </si>
  <si>
    <t>093994419347</t>
  </si>
  <si>
    <t xml:space="preserve">KERAPOXY KIT 5019 PEARL GRAY 1GAL  </t>
  </si>
  <si>
    <t xml:space="preserve">5UC502704      </t>
  </si>
  <si>
    <t>093994427342</t>
  </si>
  <si>
    <t xml:space="preserve">KERAPOXY KIT 5027 SILVER 1GAL      </t>
  </si>
  <si>
    <t xml:space="preserve">5UC502701      </t>
  </si>
  <si>
    <t>093994427915</t>
  </si>
  <si>
    <t xml:space="preserve">KERAPOXY KIT 5027 SILVER 1QT       </t>
  </si>
  <si>
    <t xml:space="preserve">5UC502708      </t>
  </si>
  <si>
    <t>093994427397</t>
  </si>
  <si>
    <t xml:space="preserve">KERAPOXY KIT 5027 SILVER 2GAL      </t>
  </si>
  <si>
    <t xml:space="preserve">5UC503804      </t>
  </si>
  <si>
    <t>093994438348</t>
  </si>
  <si>
    <t xml:space="preserve">KERAPOXY KIT 5038 AVALANCHE 1GL    </t>
  </si>
  <si>
    <t xml:space="preserve">5UC503808      </t>
  </si>
  <si>
    <t>093994438393</t>
  </si>
  <si>
    <t xml:space="preserve">KERAPOXY KIT 5038 AVALANCHE 2GL    </t>
  </si>
  <si>
    <t xml:space="preserve">5UC503904      </t>
  </si>
  <si>
    <t>093994439345</t>
  </si>
  <si>
    <t xml:space="preserve">KERAPOXY KIT 5039 IVORY 1GAL       </t>
  </si>
  <si>
    <t xml:space="preserve">5UC503901      </t>
  </si>
  <si>
    <t>093994439918</t>
  </si>
  <si>
    <t xml:space="preserve">KERAPOXY KIT 5039 IVORY 1QT        </t>
  </si>
  <si>
    <t xml:space="preserve">5UC503908      </t>
  </si>
  <si>
    <t>093994439390</t>
  </si>
  <si>
    <t xml:space="preserve">KERAPOXY KIT 5039 IVORY/2 GAL.     </t>
  </si>
  <si>
    <t xml:space="preserve">5UC504204      </t>
  </si>
  <si>
    <t>093994442345</t>
  </si>
  <si>
    <t xml:space="preserve">KERAPOXY KIT 5042 MOCHA 1GL        </t>
  </si>
  <si>
    <t xml:space="preserve">5UC504208      </t>
  </si>
  <si>
    <t>093994442390</t>
  </si>
  <si>
    <t xml:space="preserve">KERAPOXY KIT 5042 MOCHA 2GL        </t>
  </si>
  <si>
    <t xml:space="preserve">5UC504704      </t>
  </si>
  <si>
    <t>093994447340</t>
  </si>
  <si>
    <t xml:space="preserve">KERAPOXY KIT 5047 CHARCOAL 1GL     </t>
  </si>
  <si>
    <t xml:space="preserve">5UC504701      </t>
  </si>
  <si>
    <t>093994447913</t>
  </si>
  <si>
    <t xml:space="preserve">KERAPOXY KIT 5047 CHARCOAL 1QT     </t>
  </si>
  <si>
    <t xml:space="preserve">5UC504708      </t>
  </si>
  <si>
    <t>093994447395</t>
  </si>
  <si>
    <t xml:space="preserve">KERAPOXY KIT 5047 CHARCOAL 2GL     </t>
  </si>
  <si>
    <t xml:space="preserve">5UC504904      </t>
  </si>
  <si>
    <t>093994449535</t>
  </si>
  <si>
    <t xml:space="preserve">KERAPOXY KIT 5049 LIGHT ALMOND 1GL </t>
  </si>
  <si>
    <t xml:space="preserve">5UC504908      </t>
  </si>
  <si>
    <t>093994449573</t>
  </si>
  <si>
    <t xml:space="preserve">KERAPOXY KIT 5049 LIGHT ALMOND 2GL </t>
  </si>
  <si>
    <t xml:space="preserve">5UC507704      </t>
  </si>
  <si>
    <t>093994477538</t>
  </si>
  <si>
    <t xml:space="preserve">KERAPOXY KIT 5077 FROST 1GL        </t>
  </si>
  <si>
    <t xml:space="preserve">5UC507701      </t>
  </si>
  <si>
    <t>093994477354</t>
  </si>
  <si>
    <t xml:space="preserve">KERAPOXY KIT 5077 FROST 1QT        </t>
  </si>
  <si>
    <t xml:space="preserve">5UC507708      </t>
  </si>
  <si>
    <t>093994477576</t>
  </si>
  <si>
    <t xml:space="preserve">KERAPOXY KIT 5077 FROST 2GL        </t>
  </si>
  <si>
    <t xml:space="preserve">5UC509304      </t>
  </si>
  <si>
    <t>093994493347</t>
  </si>
  <si>
    <t xml:space="preserve">KERAPOXY KIT 5093 WARM GRAY 1GAL   </t>
  </si>
  <si>
    <t xml:space="preserve">5UC509301      </t>
  </si>
  <si>
    <t>093994493910</t>
  </si>
  <si>
    <t xml:space="preserve">KERAPOXY KIT 5093 WARM GRAY 1QT    </t>
  </si>
  <si>
    <t xml:space="preserve">5UC509308      </t>
  </si>
  <si>
    <t>093994493392</t>
  </si>
  <si>
    <t xml:space="preserve">KERAPOXY KIT 5093 WARM GRAY 2GAL   </t>
  </si>
  <si>
    <t xml:space="preserve">5UC510304      </t>
  </si>
  <si>
    <t>093994581037</t>
  </si>
  <si>
    <t xml:space="preserve">KERAPOXY KIT 5103 COBBLESTONE 1GAL </t>
  </si>
  <si>
    <t xml:space="preserve">5UC510501      </t>
  </si>
  <si>
    <t>093994515100</t>
  </si>
  <si>
    <t xml:space="preserve">KERAPOXY KIT 5105 DRIFTWOOD 1 QT   </t>
  </si>
  <si>
    <t xml:space="preserve">5UC510508      </t>
  </si>
  <si>
    <t>093994515803</t>
  </si>
  <si>
    <t xml:space="preserve">KERAPOXY KIT 5105 DRIFTWOOD 2GAL   </t>
  </si>
  <si>
    <t xml:space="preserve">5UC510701      </t>
  </si>
  <si>
    <t>093994951076</t>
  </si>
  <si>
    <t>KERAPOXY KIT 5107 IRON  1 QT-0,95LT</t>
  </si>
  <si>
    <t xml:space="preserve">5UC510708      </t>
  </si>
  <si>
    <t>093994571076</t>
  </si>
  <si>
    <t xml:space="preserve">KERAPOXY KIT 5107 IRON 2GAL-7,57LT </t>
  </si>
  <si>
    <t xml:space="preserve">5UC510704      </t>
  </si>
  <si>
    <t>093994581075</t>
  </si>
  <si>
    <t xml:space="preserve">KERAPOXY KIT 5107 IRON 3,79LT-1GAL </t>
  </si>
  <si>
    <t xml:space="preserve">5UC510801      </t>
  </si>
  <si>
    <t>093994510815</t>
  </si>
  <si>
    <t>KERAPOXY KIT 5108 BAMBOO 1QT/0,95LT</t>
  </si>
  <si>
    <t xml:space="preserve">5UC522004      </t>
  </si>
  <si>
    <t>093994400345</t>
  </si>
  <si>
    <t xml:space="preserve">KERAPOXY KIT 5220 EGGSHELL 1 GAL   </t>
  </si>
  <si>
    <t xml:space="preserve">5UC522001      </t>
  </si>
  <si>
    <t>093994400918</t>
  </si>
  <si>
    <t xml:space="preserve">KERAPOXY KIT 5220 EGGSHELL 1QT     </t>
  </si>
  <si>
    <t xml:space="preserve">5UC522008      </t>
  </si>
  <si>
    <t>093994400406</t>
  </si>
  <si>
    <t xml:space="preserve">KERAPOXY KIT 5220 EGGSHELL 2 GAL   </t>
  </si>
  <si>
    <t xml:space="preserve">3BU500141      </t>
  </si>
  <si>
    <t>093994019103</t>
  </si>
  <si>
    <t>MAPESIL T PLUS 5001 ALABASTR 10.1OZ</t>
  </si>
  <si>
    <t xml:space="preserve">3BU500241      </t>
  </si>
  <si>
    <t>093994029102</t>
  </si>
  <si>
    <t>MAPESIL T PLUS 5002 PEWTER   10.1OZ</t>
  </si>
  <si>
    <t xml:space="preserve">3BU500441      </t>
  </si>
  <si>
    <t>093994049100</t>
  </si>
  <si>
    <t>MAPESIL T PLUS 5004 BA.BEIGE 10.1OZ</t>
  </si>
  <si>
    <t xml:space="preserve">3BU500541      </t>
  </si>
  <si>
    <t>093994059109</t>
  </si>
  <si>
    <t>MAPESIL T PLUS 5005 CHAMOIS  10.1OZ</t>
  </si>
  <si>
    <t xml:space="preserve">3BU500641      </t>
  </si>
  <si>
    <t>093994069108</t>
  </si>
  <si>
    <t xml:space="preserve">MAPESIL T PLUS 5006 HARVEST 10.1OZ </t>
  </si>
  <si>
    <t xml:space="preserve">3BU500741      </t>
  </si>
  <si>
    <t>093994079107</t>
  </si>
  <si>
    <t>MAPESIL T PLUS 5007 CHOCOLAT 10.1OZ</t>
  </si>
  <si>
    <t xml:space="preserve">3BU500941      </t>
  </si>
  <si>
    <t>093994099105</t>
  </si>
  <si>
    <t>MAPESIL T PLUS 5009 GRAY     10.1OZ</t>
  </si>
  <si>
    <t xml:space="preserve">3BU501041      </t>
  </si>
  <si>
    <t>093994109101</t>
  </si>
  <si>
    <t>MAPESIL T PLUS 5010 BLACK    10.1OZ</t>
  </si>
  <si>
    <t xml:space="preserve">3BU501141      </t>
  </si>
  <si>
    <t>093994191113</t>
  </si>
  <si>
    <t>MAPESIL T PLUS 5011 SA.BEIGE 10.1OZ</t>
  </si>
  <si>
    <t xml:space="preserve">3BU501441      </t>
  </si>
  <si>
    <t>093994319418</t>
  </si>
  <si>
    <t>MAPESIL T PLUS 5014 BISCUIT  10.1OZ</t>
  </si>
  <si>
    <t xml:space="preserve">3BU501541      </t>
  </si>
  <si>
    <t>093994359117</t>
  </si>
  <si>
    <t xml:space="preserve">MAPESIL T PLUS 5015 BONE   10.1OZ  </t>
  </si>
  <si>
    <t xml:space="preserve">3BU501941      </t>
  </si>
  <si>
    <t>093994319913</t>
  </si>
  <si>
    <t xml:space="preserve">MAPESIL T PLUS 5019 PRL.GRY 10.1OZ </t>
  </si>
  <si>
    <t xml:space="preserve">3BU502341      </t>
  </si>
  <si>
    <t>093994323910</t>
  </si>
  <si>
    <t>MAPESIL T PLUS 5023 CLEAR    10.1OZ</t>
  </si>
  <si>
    <t xml:space="preserve">3BU502741      </t>
  </si>
  <si>
    <t>093994279132</t>
  </si>
  <si>
    <t>MAPESIL T PLUS 5027 SILVER   10.1OZ</t>
  </si>
  <si>
    <t xml:space="preserve">3BU503841      </t>
  </si>
  <si>
    <t>093994338914</t>
  </si>
  <si>
    <t>MAPESIL T PLUS 5038 AVALANCH 10.1OZ</t>
  </si>
  <si>
    <t xml:space="preserve">3BU503941      </t>
  </si>
  <si>
    <t>093994339911</t>
  </si>
  <si>
    <t xml:space="preserve">MAPESIL T PLUS 5039 IVORY  10.1OZ  </t>
  </si>
  <si>
    <t xml:space="preserve">3BU504241      </t>
  </si>
  <si>
    <t>093994342911</t>
  </si>
  <si>
    <t>MAPESIL T PLUS 5042 MOCHA    10.1OZ</t>
  </si>
  <si>
    <t xml:space="preserve">3BU504441      </t>
  </si>
  <si>
    <t>093994344915</t>
  </si>
  <si>
    <t>MAPESIL T PLUS 5044 PA.UMBER 10.1OZ</t>
  </si>
  <si>
    <t xml:space="preserve">3BU504741      </t>
  </si>
  <si>
    <t>093994347916</t>
  </si>
  <si>
    <t>MAPESIL T PLUS 5047 CHARCOL  10.1OZ</t>
  </si>
  <si>
    <t xml:space="preserve">3BU504941      </t>
  </si>
  <si>
    <t>093994349910</t>
  </si>
  <si>
    <t xml:space="preserve">MAPESIL T PLUS 5049 LT.ALMD 10.1OZ </t>
  </si>
  <si>
    <t xml:space="preserve">3BU507741      </t>
  </si>
  <si>
    <t>093994377913</t>
  </si>
  <si>
    <t xml:space="preserve">MAPESIL T PLUS 5077 FROST   10.1OZ </t>
  </si>
  <si>
    <t xml:space="preserve">3BU507941      </t>
  </si>
  <si>
    <t>093994379917</t>
  </si>
  <si>
    <t xml:space="preserve">MAPESIL T PLUS 5079 COCOA   10.1OZ </t>
  </si>
  <si>
    <t xml:space="preserve">3BU509341      </t>
  </si>
  <si>
    <t>093994393913</t>
  </si>
  <si>
    <t>MAPESIL T PLUS 5093 WARM GRY 10.1OZ</t>
  </si>
  <si>
    <t xml:space="preserve">3BU510141      </t>
  </si>
  <si>
    <t>093994119100</t>
  </si>
  <si>
    <t>MAPESIL T PLUS 5101 RAIN     10.1OZ</t>
  </si>
  <si>
    <t xml:space="preserve">3BU510341      </t>
  </si>
  <si>
    <t>093994139108</t>
  </si>
  <si>
    <t>MAPESIL T PLUS 5103 COBBLSTN 10.1OZ</t>
  </si>
  <si>
    <t xml:space="preserve">3BU510441      </t>
  </si>
  <si>
    <t>093994149107</t>
  </si>
  <si>
    <t>MAPESIL T PLUS 5104 TMBRWOLF 10.1OZ</t>
  </si>
  <si>
    <t xml:space="preserve">3BU510541      </t>
  </si>
  <si>
    <t>093994159106</t>
  </si>
  <si>
    <t>MAPESIL T PLUS 5105 DRFTWOOD 10.1OZ</t>
  </si>
  <si>
    <t xml:space="preserve">3BU510741      </t>
  </si>
  <si>
    <t>093994179104</t>
  </si>
  <si>
    <t>MAPESIL T PLUS 5107 IRON     10.1OZ</t>
  </si>
  <si>
    <t xml:space="preserve">3BU511741      </t>
  </si>
  <si>
    <t>093994317919</t>
  </si>
  <si>
    <t>MAPESIL T PLUS 5117 PURE WHT 10.1OZ</t>
  </si>
  <si>
    <t xml:space="preserve">3BU511841      </t>
  </si>
  <si>
    <t>093994318916</t>
  </si>
  <si>
    <t>MAPESIL T PLUS 5118 JET BLK  10.1OZ</t>
  </si>
  <si>
    <t xml:space="preserve">3BU522041      </t>
  </si>
  <si>
    <t>093994009104</t>
  </si>
  <si>
    <t>MAPESIL T PLUS 5220 EGGSHELL 10.1OZ</t>
  </si>
  <si>
    <t xml:space="preserve">3BU522141      </t>
  </si>
  <si>
    <t>093994522108</t>
  </si>
  <si>
    <t>MAPESIL T PLUS 5221 MOONBEAM 10.1OZ</t>
  </si>
  <si>
    <t xml:space="preserve">3BU522241      </t>
  </si>
  <si>
    <t>093994522207</t>
  </si>
  <si>
    <t>MAPESIL T PLUS 5222 HONEY BU.10.1OZ</t>
  </si>
  <si>
    <t xml:space="preserve">3BU522341      </t>
  </si>
  <si>
    <t>093994522306</t>
  </si>
  <si>
    <t>MAPESIL T PLUS 5223 OATMEAL  10.1OZ</t>
  </si>
  <si>
    <t xml:space="preserve">3BU522441      </t>
  </si>
  <si>
    <t>093994522405</t>
  </si>
  <si>
    <t>MAPESIL T PLUS 5224 WICKER   10.1OZ</t>
  </si>
  <si>
    <t xml:space="preserve">3BU522541      </t>
  </si>
  <si>
    <t>093994522504</t>
  </si>
  <si>
    <t>MAPESIL T PLUS 5225 SANDSTOR.10.1OZ</t>
  </si>
  <si>
    <t xml:space="preserve">3BU522641      </t>
  </si>
  <si>
    <t>093994522603</t>
  </si>
  <si>
    <t>MAPESIL T PLUS 5226 NUTMEG   10.1OZ</t>
  </si>
  <si>
    <t xml:space="preserve">3BU522741      </t>
  </si>
  <si>
    <t>093994522702</t>
  </si>
  <si>
    <t>MAPESIL T PLUS 5227 CASTLE W.10.1OZ</t>
  </si>
  <si>
    <t xml:space="preserve">3BU522841      </t>
  </si>
  <si>
    <t>093994522801</t>
  </si>
  <si>
    <t>MAPESIL T PLUS 5228 CAVERN M.10.1OZ</t>
  </si>
  <si>
    <t xml:space="preserve">3BU522941      </t>
  </si>
  <si>
    <t>093994522900</t>
  </si>
  <si>
    <t>MAPESIL T PLUS 5229 SEA SALT 10.1OZ</t>
  </si>
  <si>
    <t xml:space="preserve">3BU523041      </t>
  </si>
  <si>
    <t>093994523006</t>
  </si>
  <si>
    <t>MAPESIL T PLUS 5230 ARMOR    10.1OZ</t>
  </si>
  <si>
    <t xml:space="preserve">3BU523141      </t>
  </si>
  <si>
    <t>093994523105</t>
  </si>
  <si>
    <t>MAPESIL T PLUS 5231 DEEP OC. 10.1OZ</t>
  </si>
  <si>
    <t xml:space="preserve">3BU523241      </t>
  </si>
  <si>
    <t>093994523204</t>
  </si>
  <si>
    <t>MAPESIL T PLUS 5232 NIGHT S. 10.1OZ</t>
  </si>
  <si>
    <t xml:space="preserve">6BU505605      </t>
  </si>
  <si>
    <t>093994560100</t>
  </si>
  <si>
    <t xml:space="preserve">U/C PLUS FA 5056 CHAMPAGNE  10LBS  </t>
  </si>
  <si>
    <t xml:space="preserve">6BU509331      </t>
  </si>
  <si>
    <t>093994628930</t>
  </si>
  <si>
    <t xml:space="preserve">U/C PLUS FA 5093 WARM GRAY 1 LBS   </t>
  </si>
  <si>
    <t xml:space="preserve">6BS511705      </t>
  </si>
  <si>
    <t>093994117052</t>
  </si>
  <si>
    <t xml:space="preserve">U/C PLUS MAX 5117 PURE WHITE 10LB  </t>
  </si>
  <si>
    <t xml:space="preserve">6BS511711      </t>
  </si>
  <si>
    <t>093994117113</t>
  </si>
  <si>
    <t xml:space="preserve">U/C PLUS MAX 5117 PURE WHITE 25LB  </t>
  </si>
  <si>
    <t xml:space="preserve">6BS511805      </t>
  </si>
  <si>
    <t>093994118059</t>
  </si>
  <si>
    <t xml:space="preserve">U/C PLUS MAX 5118 JET BLACK 10LB   </t>
  </si>
  <si>
    <t xml:space="preserve">6BS511811      </t>
  </si>
  <si>
    <t>093994118110</t>
  </si>
  <si>
    <t xml:space="preserve">U/C PLUS MAX 5118 JET BLACK 25LB   </t>
  </si>
  <si>
    <t xml:space="preserve">088320         </t>
  </si>
  <si>
    <t>093994088321</t>
  </si>
  <si>
    <t xml:space="preserve">ULTRACOLOR PLUS EXTEND (SOLDBYBOX) </t>
  </si>
  <si>
    <t xml:space="preserve">6BU500105      </t>
  </si>
  <si>
    <t>093994001054</t>
  </si>
  <si>
    <t>ULTRACOLOR PLUS FA 5001 ALAB. 10LBS</t>
  </si>
  <si>
    <t xml:space="preserve">6BU500111      </t>
  </si>
  <si>
    <t>093994001115</t>
  </si>
  <si>
    <t>ULTRACOLOR PLUS FA 5001 ALAB. 25LBS</t>
  </si>
  <si>
    <t xml:space="preserve">6BU500205      </t>
  </si>
  <si>
    <t>093994002051</t>
  </si>
  <si>
    <t>ULTRACOLOR PLUS FA 5002 PEWTER 10LB</t>
  </si>
  <si>
    <t xml:space="preserve">6BU500211      </t>
  </si>
  <si>
    <t>093994002112</t>
  </si>
  <si>
    <t>ULTRACOLOR PLUS FA 5002 PEWTER 25LB</t>
  </si>
  <si>
    <t xml:space="preserve">6BU500405      </t>
  </si>
  <si>
    <t>093994004055</t>
  </si>
  <si>
    <t xml:space="preserve">ULTRACOLOR PLUS FA 5004 B.BGE 10LB </t>
  </si>
  <si>
    <t xml:space="preserve">6BU500411      </t>
  </si>
  <si>
    <t>093994004116</t>
  </si>
  <si>
    <t xml:space="preserve">ULTRACOLOR PLUS FA 5004 B.BGE 25LB </t>
  </si>
  <si>
    <t xml:space="preserve">6BU500505      </t>
  </si>
  <si>
    <t>093994005052</t>
  </si>
  <si>
    <t>ULTRACOLOR PLUS FA 5005 CHAMS. 10LB</t>
  </si>
  <si>
    <t xml:space="preserve">6BU500511      </t>
  </si>
  <si>
    <t>093994255112</t>
  </si>
  <si>
    <t>ULTRACOLOR PLUS FA 5005 CHAMS. 25LB</t>
  </si>
  <si>
    <t xml:space="preserve">6BU500605      </t>
  </si>
  <si>
    <t>093994006059</t>
  </si>
  <si>
    <t>ULTRACOLOR PLUS FA 5006 HARVST 10LB</t>
  </si>
  <si>
    <t xml:space="preserve">6BU500611      </t>
  </si>
  <si>
    <t>093994006110</t>
  </si>
  <si>
    <t>ULTRACOLOR PLUS FA 5006 HARVST 25LB</t>
  </si>
  <si>
    <t xml:space="preserve">6BU500705      </t>
  </si>
  <si>
    <t>093994007056</t>
  </si>
  <si>
    <t xml:space="preserve">ULTRACOLOR PLUS FA 5007 CHOCO 10LB </t>
  </si>
  <si>
    <t xml:space="preserve">6BU500711      </t>
  </si>
  <si>
    <t>093994007117</t>
  </si>
  <si>
    <t xml:space="preserve">ULTRACOLOR PLUS FA 5007 CHOCO 25LB </t>
  </si>
  <si>
    <t xml:space="preserve">6BU500905      </t>
  </si>
  <si>
    <t>093994009050</t>
  </si>
  <si>
    <t xml:space="preserve">ULTRACOLOR PLUS FA 5009 GRAY 10LB  </t>
  </si>
  <si>
    <t xml:space="preserve">6BU500911      </t>
  </si>
  <si>
    <t>093994009111</t>
  </si>
  <si>
    <t xml:space="preserve">ULTRACOLOR PLUS FA 5009 GRAY 25LB  </t>
  </si>
  <si>
    <t xml:space="preserve">6BU501005      </t>
  </si>
  <si>
    <t>093994010056</t>
  </si>
  <si>
    <t>ULTRACOLOR PLUS FA 5010 Black 10LBS</t>
  </si>
  <si>
    <t xml:space="preserve">6BU501011      </t>
  </si>
  <si>
    <t>093994010117</t>
  </si>
  <si>
    <t>ULTRACOLOR PLUS FA 5010 Black 25LBS</t>
  </si>
  <si>
    <t xml:space="preserve">6BU501105      </t>
  </si>
  <si>
    <t>093994011053</t>
  </si>
  <si>
    <t xml:space="preserve">ULTRACOLOR PLUS FA 5011 S.BGE 10LB </t>
  </si>
  <si>
    <t xml:space="preserve">6BU501111      </t>
  </si>
  <si>
    <t>093994011114</t>
  </si>
  <si>
    <t xml:space="preserve">ULTRACOLOR PLUS FA 5011 S.BGE 25LB </t>
  </si>
  <si>
    <t xml:space="preserve">6BU501431      </t>
  </si>
  <si>
    <t>093994628145</t>
  </si>
  <si>
    <t>ULTRACOLOR PLUS FA 5014 BISCUIT 1LB</t>
  </si>
  <si>
    <t xml:space="preserve">6BU501405      </t>
  </si>
  <si>
    <t>093994014054</t>
  </si>
  <si>
    <t>ULTRACOLOR PLUS FA 5014 BSCUIT 10LB</t>
  </si>
  <si>
    <t xml:space="preserve">6BU501411      </t>
  </si>
  <si>
    <t>093994014115</t>
  </si>
  <si>
    <t>ULTRACOLOR PLUS FA 5014 BSCUIT 25LB</t>
  </si>
  <si>
    <t xml:space="preserve">6BU501505      </t>
  </si>
  <si>
    <t>093994015051</t>
  </si>
  <si>
    <t xml:space="preserve">ULTRACOLOR PLUS FA 5015 BONE 10LB  </t>
  </si>
  <si>
    <t xml:space="preserve">6BU501511      </t>
  </si>
  <si>
    <t>093994015112</t>
  </si>
  <si>
    <t xml:space="preserve">ULTRACOLOR PLUS FA 5015 BONE 25LB  </t>
  </si>
  <si>
    <t xml:space="preserve">6BU501905      </t>
  </si>
  <si>
    <t>093994019059</t>
  </si>
  <si>
    <t xml:space="preserve">ULTRACOLOR PLUS FA 5019 P.GRY 10LB </t>
  </si>
  <si>
    <t xml:space="preserve">6BU501911      </t>
  </si>
  <si>
    <t>093994019110</t>
  </si>
  <si>
    <t xml:space="preserve">ULTRACOLOR PLUS FA 5019 P.GRY 25LB </t>
  </si>
  <si>
    <t xml:space="preserve">6BU502705      </t>
  </si>
  <si>
    <t>093994027054</t>
  </si>
  <si>
    <t>ULTRACOLOR PLUS FA 5027 SILVER 10LB</t>
  </si>
  <si>
    <t xml:space="preserve">6BU502711      </t>
  </si>
  <si>
    <t>093994027115</t>
  </si>
  <si>
    <t>ULTRACOLOR PLUS FA 5027 SILVER 25LB</t>
  </si>
  <si>
    <t xml:space="preserve">6BU503805      </t>
  </si>
  <si>
    <t>093994038050</t>
  </si>
  <si>
    <t xml:space="preserve">ULTRACOLOR PLUS FA 5038 AVAL 10LB  </t>
  </si>
  <si>
    <t xml:space="preserve">6BU503811      </t>
  </si>
  <si>
    <t>093994038111</t>
  </si>
  <si>
    <t xml:space="preserve">ULTRACOLOR PLUS FA 5038 AVAL 25LB  </t>
  </si>
  <si>
    <t xml:space="preserve">6BU503905      </t>
  </si>
  <si>
    <t>093994039057</t>
  </si>
  <si>
    <t xml:space="preserve">ULTRACOLOR PLUS FA 5039 IVORY 10LB </t>
  </si>
  <si>
    <t xml:space="preserve">6BU503911      </t>
  </si>
  <si>
    <t>093994039118</t>
  </si>
  <si>
    <t xml:space="preserve">ULTRACOLOR PLUS FA 5039 IVORY 25LB </t>
  </si>
  <si>
    <t xml:space="preserve">6BU504205      </t>
  </si>
  <si>
    <t>093994142054</t>
  </si>
  <si>
    <t>ULTRACOLOR PLUS FA 5042 MOCHA 10LBS</t>
  </si>
  <si>
    <t xml:space="preserve">6BU504211      </t>
  </si>
  <si>
    <t>093994250421</t>
  </si>
  <si>
    <t>ULTRACOLOR PLUS FA 5042 MOCHA 25LBS</t>
  </si>
  <si>
    <t xml:space="preserve">6BU504405      </t>
  </si>
  <si>
    <t>093994044051</t>
  </si>
  <si>
    <t>ULTRACOLOR PLUS FA 5044 P.UMBR 10LB</t>
  </si>
  <si>
    <t xml:space="preserve">6BU504411      </t>
  </si>
  <si>
    <t>093994250445</t>
  </si>
  <si>
    <t>ULTRACOLOR PLUS FA 5044 P.UMBR 25LB</t>
  </si>
  <si>
    <t xml:space="preserve">6BU504705      </t>
  </si>
  <si>
    <t>093994047052</t>
  </si>
  <si>
    <t>ULTRACOLOR PLUS FA 5047 CHARCL 10LB</t>
  </si>
  <si>
    <t xml:space="preserve">6BU504711      </t>
  </si>
  <si>
    <t>093994047113</t>
  </si>
  <si>
    <t>ULTRACOLOR PLUS FA 5047 CHARCL 25LB</t>
  </si>
  <si>
    <t xml:space="preserve">6BU504905      </t>
  </si>
  <si>
    <t>093994049056</t>
  </si>
  <si>
    <t>ULTRACOLOR PLUS FA 5049 L.ALMD 10LB</t>
  </si>
  <si>
    <t xml:space="preserve">6BU504911      </t>
  </si>
  <si>
    <t>093994049117</t>
  </si>
  <si>
    <t>ULTRACOLOR PLUS FA 5049 L.ALMD 25LB</t>
  </si>
  <si>
    <t xml:space="preserve">6BU507705      </t>
  </si>
  <si>
    <t>093994077059</t>
  </si>
  <si>
    <t xml:space="preserve">ULTRACOLOR PLUS FA 5077 FROST 10LB </t>
  </si>
  <si>
    <t xml:space="preserve">6BU507711      </t>
  </si>
  <si>
    <t>093994077110</t>
  </si>
  <si>
    <t xml:space="preserve">ULTRACOLOR PLUS FA 5077 FROST 25LB </t>
  </si>
  <si>
    <t xml:space="preserve">6BU507905      </t>
  </si>
  <si>
    <t>093994079053</t>
  </si>
  <si>
    <t xml:space="preserve">ULTRACOLOR PLUS FA 5079 COCOA 10LB </t>
  </si>
  <si>
    <t xml:space="preserve">6BU507911      </t>
  </si>
  <si>
    <t>093994079114</t>
  </si>
  <si>
    <t xml:space="preserve">ULTRACOLOR PLUS FA 5079 COCOA 25LB </t>
  </si>
  <si>
    <t xml:space="preserve">6BU509305      </t>
  </si>
  <si>
    <t>093994093059</t>
  </si>
  <si>
    <t>ULTRACOLOR PLUS FA 5093 W.GRAY 10LB</t>
  </si>
  <si>
    <t xml:space="preserve">6BU509311      </t>
  </si>
  <si>
    <t>093994093110</t>
  </si>
  <si>
    <t>ULTRACOLOR PLUS FA 5093 W.GRAY 25LB</t>
  </si>
  <si>
    <t xml:space="preserve">6BU510105      </t>
  </si>
  <si>
    <t>093994001016</t>
  </si>
  <si>
    <t>ULTRACOLOR PLUS FA 5101 RAIN   10LB</t>
  </si>
  <si>
    <t xml:space="preserve">6BU510111      </t>
  </si>
  <si>
    <t>093994111012</t>
  </si>
  <si>
    <t>ULTRACOLOR PLUS FA 5101 RAIN   25LB</t>
  </si>
  <si>
    <t xml:space="preserve">6BU510305      </t>
  </si>
  <si>
    <t>093994103055</t>
  </si>
  <si>
    <t>ULTRACOLOR PLUS FA 5103 CBLSTN 10LB</t>
  </si>
  <si>
    <t xml:space="preserve">6BU510311      </t>
  </si>
  <si>
    <t>093994103116</t>
  </si>
  <si>
    <t>ULTRACOLOR PLUS FA 5103 CBLSTN 25LB</t>
  </si>
  <si>
    <t xml:space="preserve">6BU510405      </t>
  </si>
  <si>
    <t>093994104106</t>
  </si>
  <si>
    <t>ULTRACOLOR PLUS FA 5104 TMBWLF 10LB</t>
  </si>
  <si>
    <t xml:space="preserve">6BU510411      </t>
  </si>
  <si>
    <t>093994104113</t>
  </si>
  <si>
    <t>ULTRACOLOR PLUS FA 5104 TMBWLF 25LB</t>
  </si>
  <si>
    <t xml:space="preserve">6BU510505      </t>
  </si>
  <si>
    <t>093994105059</t>
  </si>
  <si>
    <t>ULTRACOLOR PLUS FA 5105 DRFTWD 10LB</t>
  </si>
  <si>
    <t xml:space="preserve">6BU510511      </t>
  </si>
  <si>
    <t>093994105110</t>
  </si>
  <si>
    <t>ULTRACOLOR PLUS FA 5105 DRFTWD 25LB</t>
  </si>
  <si>
    <t xml:space="preserve">6BU510705      </t>
  </si>
  <si>
    <t>093994107053</t>
  </si>
  <si>
    <t xml:space="preserve">ULTRACOLOR PLUS FA 5107 IRON 10LBS </t>
  </si>
  <si>
    <t xml:space="preserve">6BU510711      </t>
  </si>
  <si>
    <t>093994107114</t>
  </si>
  <si>
    <t xml:space="preserve">ULTRACOLOR PLUS FA 5107 IRON 25LBS </t>
  </si>
  <si>
    <t xml:space="preserve">6BU522005      </t>
  </si>
  <si>
    <t>093994000057</t>
  </si>
  <si>
    <t>ULTRACOLOR PLUS FA 5220 EGGSHL 10LB</t>
  </si>
  <si>
    <t xml:space="preserve">6BU522031      </t>
  </si>
  <si>
    <t>093994628015</t>
  </si>
  <si>
    <t xml:space="preserve">ULTRACOLOR PLUS FA 5220 EGGSHL 1LB </t>
  </si>
  <si>
    <t xml:space="preserve">6BU522011      </t>
  </si>
  <si>
    <t>093994000118</t>
  </si>
  <si>
    <t>ULTRACOLOR PLUS FA 5220 EGGSHL 25LB</t>
  </si>
  <si>
    <t xml:space="preserve">6BU522105      </t>
  </si>
  <si>
    <t>093994221056</t>
  </si>
  <si>
    <t>ULTRACOLOR PLUS FA 5221 MB.BAG 10LB</t>
  </si>
  <si>
    <t xml:space="preserve">6BU522111      </t>
  </si>
  <si>
    <t>093994652218</t>
  </si>
  <si>
    <t>ULTRACOLOR PLUS FA 5221 MB.BAG 25LB</t>
  </si>
  <si>
    <t xml:space="preserve">6BU522205      </t>
  </si>
  <si>
    <t>093994222053</t>
  </si>
  <si>
    <t>ULTRACOLOR PLUS FA 5222 HB.BAG 10LB</t>
  </si>
  <si>
    <t xml:space="preserve">6BU522211      </t>
  </si>
  <si>
    <t>093994652225</t>
  </si>
  <si>
    <t>ULTRACOLOR PLUS FA 5222 HB.BAG 25LB</t>
  </si>
  <si>
    <t xml:space="preserve">6BU522305      </t>
  </si>
  <si>
    <t>093994223050</t>
  </si>
  <si>
    <t>ULTRACOLOR PLUS FA 5223 OAT.B. 10LB</t>
  </si>
  <si>
    <t xml:space="preserve">6BU522311      </t>
  </si>
  <si>
    <t>093994652232</t>
  </si>
  <si>
    <t>ULTRACOLOR PLUS FA 5223 OAT.B. 25LB</t>
  </si>
  <si>
    <t xml:space="preserve">6BU522405      </t>
  </si>
  <si>
    <t>093994224057</t>
  </si>
  <si>
    <t>ULTRACOLOR PLUS FA 5224 WIC.B. 10LB</t>
  </si>
  <si>
    <t xml:space="preserve">6BU522411      </t>
  </si>
  <si>
    <t>093994652249</t>
  </si>
  <si>
    <t>ULTRACOLOR PLUS FA 5224 WIC.B. 25LB</t>
  </si>
  <si>
    <t xml:space="preserve">6BU522505      </t>
  </si>
  <si>
    <t>093994225054</t>
  </si>
  <si>
    <t>ULTRACOLOR PLUS FA 5225 SND.B. 10LB</t>
  </si>
  <si>
    <t xml:space="preserve">6BU522511      </t>
  </si>
  <si>
    <t>093994652256</t>
  </si>
  <si>
    <t>ULTRACOLOR PLUS FA 5225 SND.B. 25LB</t>
  </si>
  <si>
    <t xml:space="preserve">6BU522605      </t>
  </si>
  <si>
    <t>093994226051</t>
  </si>
  <si>
    <t>ULTRACOLOR PLUS FA 5226 NUT.B. 10LB</t>
  </si>
  <si>
    <t xml:space="preserve">6BU522611      </t>
  </si>
  <si>
    <t>093994652263</t>
  </si>
  <si>
    <t>ULTRACOLOR PLUS FA 5226 NUT.B. 25LB</t>
  </si>
  <si>
    <t xml:space="preserve">6BU522705      </t>
  </si>
  <si>
    <t>093994227065</t>
  </si>
  <si>
    <t>ULTRACOLOR PLUS FA 5227 C.W.B. 10LB</t>
  </si>
  <si>
    <t xml:space="preserve">6BU522711      </t>
  </si>
  <si>
    <t>093994652270</t>
  </si>
  <si>
    <t>ULTRACOLOR PLUS FA 5227 C.W.B. 25LB</t>
  </si>
  <si>
    <t xml:space="preserve">6BU522805      </t>
  </si>
  <si>
    <t>093994228055</t>
  </si>
  <si>
    <t>ULTRACOLOR PLUS FA 5228 C.M.B. 10LB</t>
  </si>
  <si>
    <t xml:space="preserve">6BU522811      </t>
  </si>
  <si>
    <t>093994652287</t>
  </si>
  <si>
    <t>ULTRACOLOR PLUS FA 5228 C.M.B. 25LB</t>
  </si>
  <si>
    <t xml:space="preserve">6BU522905      </t>
  </si>
  <si>
    <t>093994229052</t>
  </si>
  <si>
    <t>ULTRACOLOR PLUS FA 5229 S.S.B. 10LB</t>
  </si>
  <si>
    <t xml:space="preserve">6BU522911      </t>
  </si>
  <si>
    <t>093994652294</t>
  </si>
  <si>
    <t>ULTRACOLOR PLUS FA 5229 S.S.B. 25LB</t>
  </si>
  <si>
    <t xml:space="preserve">6BU523005      </t>
  </si>
  <si>
    <t>093994230058</t>
  </si>
  <si>
    <t>ULTRACOLOR PLUS FA 5230 ARM.B. 10LB</t>
  </si>
  <si>
    <t xml:space="preserve">6BU523011      </t>
  </si>
  <si>
    <t>093994652300</t>
  </si>
  <si>
    <t>ULTRACOLOR PLUS FA 5230 ARM.B. 25LB</t>
  </si>
  <si>
    <t xml:space="preserve">6BU523105      </t>
  </si>
  <si>
    <t>093994231055</t>
  </si>
  <si>
    <t>ULTRACOLOR PLUS FA 5231 D.O.B. 10LB</t>
  </si>
  <si>
    <t xml:space="preserve">6BU523111      </t>
  </si>
  <si>
    <t>093994652317</t>
  </si>
  <si>
    <t>ULTRACOLOR PLUS FA 5231 D.O.B. 25LB</t>
  </si>
  <si>
    <t xml:space="preserve">6BU523205      </t>
  </si>
  <si>
    <t>093994232052</t>
  </si>
  <si>
    <t>ULTRACOLOR PLUS FA 5232 N.S.B. 10LB</t>
  </si>
  <si>
    <t xml:space="preserve">6BU523211      </t>
  </si>
  <si>
    <t>093994652324</t>
  </si>
  <si>
    <t>ULTRACOLOR PLUS FA 5232 N.S.B. 25LB</t>
  </si>
  <si>
    <t>FREIGHT CHARGES ADDENDUM</t>
  </si>
  <si>
    <t>VERSION 25-2598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</si>
</sst>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#,##0.0;[Red]#,##0.0"/>
    <numFmt numFmtId="167" formatCode="#,##0.00;[Red]#,##0.00"/>
    <numFmt numFmtId="168" formatCode="_-[$$-1009]* #,##0.00_-;\-[$$-1009]* #,##0.00_-;_-[$$-1009]* &quot;-&quot;??_-;_-@_-"/>
    <numFmt numFmtId="169" formatCode="#,##0.0000"/>
    <numFmt numFmtId="170" formatCode="000000000000"/>
    <numFmt numFmtId="171" formatCode="&quot;$&quot;#,##0.00"/>
  </numFmts>
  <fonts count="10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Courier New"/>
      <family val="3"/>
    </font>
    <font>
      <sz val="7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name val="Courier New"/>
      <family val="3"/>
    </font>
    <font>
      <sz val="10"/>
      <name val="Arial"/>
      <family val="2"/>
    </font>
    <font>
      <i/>
      <sz val="10"/>
      <name val="Arial"/>
      <family val="2"/>
    </font>
    <font>
      <sz val="10"/>
      <name val="Courier New"/>
      <family val="3"/>
    </font>
    <font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Courier New"/>
      <family val="3"/>
    </font>
    <font>
      <b/>
      <i/>
      <sz val="12"/>
      <name val="Arial"/>
      <family val="2"/>
    </font>
    <font>
      <b/>
      <sz val="18"/>
      <color indexed="8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6"/>
      <color indexed="8"/>
      <name val="Arial"/>
      <family val="2"/>
    </font>
    <font>
      <b/>
      <i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i/>
      <sz val="1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"/>
      <family val="2"/>
    </font>
    <font>
      <i/>
      <sz val="10"/>
      <name val="Arial "/>
    </font>
    <font>
      <b/>
      <sz val="11"/>
      <color indexed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Arial Black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0"/>
      <name val="Calibri"/>
      <family val="2"/>
    </font>
    <font>
      <b/>
      <sz val="26"/>
      <name val="Arial"/>
      <family val="2"/>
    </font>
    <font>
      <i/>
      <sz val="10"/>
      <name val="Arial Narrow"/>
      <family val="2"/>
    </font>
    <font>
      <sz val="7.5"/>
      <name val="Arial"/>
      <family val="2"/>
    </font>
    <font>
      <sz val="12"/>
      <name val="Cambria"/>
      <family val="1"/>
    </font>
    <font>
      <sz val="14"/>
      <name val="Cambria"/>
      <family val="1"/>
    </font>
    <font>
      <b/>
      <sz val="9"/>
      <name val="Cambria"/>
      <family val="1"/>
    </font>
    <font>
      <sz val="16"/>
      <name val="Arial"/>
      <family val="2"/>
    </font>
    <font>
      <b/>
      <i/>
      <sz val="12"/>
      <color indexed="10"/>
      <name val="Arial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7.5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mbria"/>
      <family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2"/>
      <color rgb="FF000000"/>
      <name val="Cambria"/>
      <family val="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2"/>
      <color indexed="30"/>
      <name val="Arial"/>
      <family val="2"/>
    </font>
    <font>
      <b/>
      <i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Courier New"/>
      <family val="3"/>
    </font>
    <font>
      <b/>
      <sz val="2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sz val="12"/>
      <name val="Aptos Black"/>
      <family val="2"/>
    </font>
    <font>
      <b/>
      <sz val="12"/>
      <name val="Aptos Black"/>
      <family val="2"/>
    </font>
    <font>
      <b/>
      <sz val="12"/>
      <color theme="0"/>
      <name val="Aptos Black"/>
      <family val="2"/>
    </font>
    <font>
      <sz val="12"/>
      <color theme="1"/>
      <name val="Aptos Black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5" fillId="0" borderId="0"/>
    <xf numFmtId="0" fontId="65" fillId="0" borderId="0"/>
    <xf numFmtId="0" fontId="13" fillId="0" borderId="0"/>
    <xf numFmtId="0" fontId="65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</cellStyleXfs>
  <cellXfs count="1274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3" fontId="8" fillId="0" borderId="0" xfId="1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/>
    <xf numFmtId="0" fontId="21" fillId="0" borderId="0" xfId="0" applyFont="1" applyAlignment="1">
      <alignment wrapText="1"/>
    </xf>
    <xf numFmtId="0" fontId="14" fillId="0" borderId="0" xfId="0" applyFont="1"/>
    <xf numFmtId="3" fontId="11" fillId="0" borderId="0" xfId="1" applyNumberFormat="1" applyFont="1" applyFill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49" fontId="23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49" fontId="14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13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6" fillId="0" borderId="0" xfId="0" applyFont="1"/>
    <xf numFmtId="0" fontId="27" fillId="0" borderId="0" xfId="0" applyFont="1" applyAlignment="1">
      <alignment vertical="top" wrapText="1"/>
    </xf>
    <xf numFmtId="0" fontId="28" fillId="0" borderId="0" xfId="0" applyFont="1"/>
    <xf numFmtId="0" fontId="29" fillId="0" borderId="0" xfId="0" applyFont="1" applyAlignment="1">
      <alignment vertical="top" wrapText="1"/>
    </xf>
    <xf numFmtId="3" fontId="30" fillId="0" borderId="0" xfId="0" applyNumberFormat="1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3" fontId="30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center"/>
    </xf>
    <xf numFmtId="3" fontId="18" fillId="0" borderId="0" xfId="1" applyNumberFormat="1" applyFont="1" applyFill="1" applyBorder="1" applyAlignment="1">
      <alignment horizontal="right"/>
    </xf>
    <xf numFmtId="0" fontId="29" fillId="0" borderId="0" xfId="0" applyFont="1" applyAlignment="1">
      <alignment wrapText="1"/>
    </xf>
    <xf numFmtId="44" fontId="11" fillId="0" borderId="0" xfId="1" applyNumberFormat="1" applyFont="1" applyFill="1" applyAlignment="1">
      <alignment horizontal="right"/>
    </xf>
    <xf numFmtId="0" fontId="11" fillId="0" borderId="0" xfId="0" applyFont="1" applyAlignment="1">
      <alignment horizontal="left" wrapText="1" readingOrder="1"/>
    </xf>
    <xf numFmtId="3" fontId="11" fillId="0" borderId="0" xfId="1" applyNumberFormat="1" applyFont="1" applyFill="1" applyAlignment="1">
      <alignment horizontal="right" readingOrder="1"/>
    </xf>
    <xf numFmtId="49" fontId="6" fillId="0" borderId="0" xfId="0" applyNumberFormat="1" applyFont="1"/>
    <xf numFmtId="0" fontId="12" fillId="0" borderId="0" xfId="0" applyFont="1"/>
    <xf numFmtId="49" fontId="6" fillId="0" borderId="9" xfId="0" applyNumberFormat="1" applyFont="1" applyBorder="1"/>
    <xf numFmtId="49" fontId="18" fillId="0" borderId="0" xfId="0" applyNumberFormat="1" applyFont="1"/>
    <xf numFmtId="0" fontId="22" fillId="0" borderId="0" xfId="0" applyFont="1"/>
    <xf numFmtId="49" fontId="17" fillId="0" borderId="9" xfId="0" applyNumberFormat="1" applyFont="1" applyBorder="1"/>
    <xf numFmtId="49" fontId="17" fillId="0" borderId="0" xfId="0" applyNumberFormat="1" applyFont="1"/>
    <xf numFmtId="49" fontId="14" fillId="0" borderId="9" xfId="0" applyNumberFormat="1" applyFont="1" applyBorder="1"/>
    <xf numFmtId="49" fontId="8" fillId="0" borderId="0" xfId="0" applyNumberFormat="1" applyFont="1" applyAlignment="1">
      <alignment wrapText="1"/>
    </xf>
    <xf numFmtId="3" fontId="8" fillId="0" borderId="0" xfId="1" applyNumberFormat="1" applyFont="1" applyFill="1" applyAlignment="1">
      <alignment horizontal="right"/>
    </xf>
    <xf numFmtId="49" fontId="21" fillId="0" borderId="0" xfId="0" applyNumberFormat="1" applyFont="1" applyAlignment="1">
      <alignment horizontal="left" indent="1"/>
    </xf>
    <xf numFmtId="49" fontId="21" fillId="0" borderId="0" xfId="0" applyNumberFormat="1" applyFont="1" applyAlignment="1">
      <alignment horizontal="left" indent="2"/>
    </xf>
    <xf numFmtId="49" fontId="21" fillId="0" borderId="0" xfId="0" applyNumberFormat="1" applyFont="1" applyAlignment="1">
      <alignment horizontal="left" indent="6"/>
    </xf>
    <xf numFmtId="49" fontId="1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49" fontId="40" fillId="0" borderId="0" xfId="0" applyNumberFormat="1" applyFont="1" applyAlignment="1">
      <alignment horizontal="left"/>
    </xf>
    <xf numFmtId="0" fontId="68" fillId="0" borderId="0" xfId="0" applyFont="1"/>
    <xf numFmtId="0" fontId="30" fillId="0" borderId="0" xfId="0" applyFont="1" applyAlignment="1">
      <alignment vertical="top" wrapText="1"/>
    </xf>
    <xf numFmtId="0" fontId="23" fillId="0" borderId="0" xfId="0" applyFont="1"/>
    <xf numFmtId="0" fontId="40" fillId="0" borderId="0" xfId="0" applyFont="1"/>
    <xf numFmtId="49" fontId="11" fillId="0" borderId="0" xfId="0" applyNumberFormat="1" applyFont="1"/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3" fontId="5" fillId="0" borderId="0" xfId="2" applyNumberFormat="1" applyFont="1" applyFill="1" applyBorder="1" applyAlignment="1">
      <alignment horizontal="right"/>
    </xf>
    <xf numFmtId="49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13" fillId="0" borderId="0" xfId="13"/>
    <xf numFmtId="0" fontId="0" fillId="0" borderId="0" xfId="0" applyAlignment="1">
      <alignment readingOrder="1"/>
    </xf>
    <xf numFmtId="49" fontId="5" fillId="2" borderId="0" xfId="0" applyNumberFormat="1" applyFont="1" applyFill="1" applyAlignment="1" applyProtection="1">
      <alignment horizontal="left" vertical="center" textRotation="65" wrapText="1"/>
      <protection locked="0"/>
    </xf>
    <xf numFmtId="49" fontId="5" fillId="2" borderId="0" xfId="0" applyNumberFormat="1" applyFont="1" applyFill="1" applyProtection="1"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wrapText="1" readingOrder="1"/>
      <protection locked="0"/>
    </xf>
    <xf numFmtId="0" fontId="5" fillId="2" borderId="0" xfId="0" applyFont="1" applyFill="1" applyAlignment="1" applyProtection="1">
      <alignment horizontal="center" readingOrder="1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wrapText="1" readingOrder="1"/>
      <protection locked="0"/>
    </xf>
    <xf numFmtId="0" fontId="11" fillId="2" borderId="0" xfId="0" applyFont="1" applyFill="1" applyAlignment="1" applyProtection="1">
      <alignment horizontal="left" wrapText="1" readingOrder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49" fontId="14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horizontal="center" readingOrder="1"/>
      <protection locked="0"/>
    </xf>
    <xf numFmtId="0" fontId="47" fillId="0" borderId="0" xfId="0" applyFont="1" applyAlignment="1">
      <alignment readingOrder="1"/>
    </xf>
    <xf numFmtId="0" fontId="9" fillId="0" borderId="0" xfId="0" applyFont="1" applyAlignment="1">
      <alignment readingOrder="1"/>
    </xf>
    <xf numFmtId="49" fontId="40" fillId="3" borderId="0" xfId="0" applyNumberFormat="1" applyFont="1" applyFill="1" applyAlignment="1" applyProtection="1">
      <alignment horizontal="left"/>
      <protection locked="0"/>
    </xf>
    <xf numFmtId="49" fontId="9" fillId="0" borderId="0" xfId="13" applyNumberFormat="1" applyFont="1"/>
    <xf numFmtId="49" fontId="11" fillId="0" borderId="0" xfId="13" applyNumberFormat="1" applyFont="1"/>
    <xf numFmtId="0" fontId="11" fillId="0" borderId="0" xfId="13" applyFont="1" applyAlignment="1">
      <alignment horizontal="center" wrapText="1"/>
    </xf>
    <xf numFmtId="0" fontId="11" fillId="0" borderId="0" xfId="13" applyFont="1" applyAlignment="1">
      <alignment horizontal="left" wrapText="1" readingOrder="1"/>
    </xf>
    <xf numFmtId="0" fontId="11" fillId="0" borderId="0" xfId="13" applyFont="1" applyAlignment="1">
      <alignment horizontal="center"/>
    </xf>
    <xf numFmtId="3" fontId="11" fillId="0" borderId="0" xfId="2" applyNumberFormat="1" applyFont="1" applyFill="1" applyBorder="1" applyAlignment="1">
      <alignment horizontal="right" readingOrder="1"/>
    </xf>
    <xf numFmtId="169" fontId="11" fillId="0" borderId="0" xfId="2" applyNumberFormat="1" applyFont="1" applyFill="1" applyBorder="1" applyAlignment="1">
      <alignment horizontal="right" readingOrder="1"/>
    </xf>
    <xf numFmtId="0" fontId="30" fillId="0" borderId="0" xfId="0" applyFont="1" applyAlignment="1">
      <alignment horizontal="right" vertical="top" wrapText="1"/>
    </xf>
    <xf numFmtId="0" fontId="13" fillId="0" borderId="0" xfId="13" applyAlignment="1">
      <alignment wrapText="1"/>
    </xf>
    <xf numFmtId="0" fontId="27" fillId="0" borderId="0" xfId="0" applyFont="1" applyAlignment="1">
      <alignment wrapText="1"/>
    </xf>
    <xf numFmtId="3" fontId="30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left" wrapText="1"/>
    </xf>
    <xf numFmtId="3" fontId="30" fillId="0" borderId="0" xfId="0" applyNumberFormat="1" applyFont="1" applyAlignment="1">
      <alignment wrapText="1"/>
    </xf>
    <xf numFmtId="0" fontId="29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3" fontId="33" fillId="0" borderId="0" xfId="0" applyNumberFormat="1" applyFont="1" applyAlignment="1">
      <alignment horizontal="right" wrapText="1"/>
    </xf>
    <xf numFmtId="0" fontId="30" fillId="0" borderId="0" xfId="0" applyFont="1" applyAlignment="1">
      <alignment wrapText="1"/>
    </xf>
    <xf numFmtId="0" fontId="48" fillId="0" borderId="0" xfId="0" applyFont="1"/>
    <xf numFmtId="0" fontId="49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50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3" fontId="11" fillId="0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 applyProtection="1">
      <alignment horizontal="right"/>
      <protection locked="0"/>
    </xf>
    <xf numFmtId="1" fontId="5" fillId="2" borderId="0" xfId="2" applyNumberFormat="1" applyFont="1" applyFill="1" applyBorder="1" applyAlignment="1" applyProtection="1">
      <alignment horizontal="right" readingOrder="1"/>
      <protection locked="0"/>
    </xf>
    <xf numFmtId="3" fontId="5" fillId="2" borderId="0" xfId="2" applyNumberFormat="1" applyFont="1" applyFill="1" applyBorder="1" applyAlignment="1" applyProtection="1">
      <alignment horizontal="right" readingOrder="1"/>
      <protection locked="0"/>
    </xf>
    <xf numFmtId="3" fontId="11" fillId="2" borderId="0" xfId="2" applyNumberFormat="1" applyFont="1" applyFill="1" applyAlignment="1" applyProtection="1">
      <alignment horizontal="right" readingOrder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left" wrapText="1" readingOrder="1"/>
      <protection locked="0"/>
    </xf>
    <xf numFmtId="0" fontId="11" fillId="0" borderId="0" xfId="0" applyFont="1" applyAlignment="1" applyProtection="1">
      <alignment horizontal="center" readingOrder="1"/>
      <protection locked="0"/>
    </xf>
    <xf numFmtId="3" fontId="11" fillId="0" borderId="0" xfId="2" applyNumberFormat="1" applyFont="1" applyFill="1" applyAlignment="1" applyProtection="1">
      <alignment horizontal="right" readingOrder="1"/>
      <protection locked="0"/>
    </xf>
    <xf numFmtId="49" fontId="14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40" fillId="0" borderId="0" xfId="0" applyNumberFormat="1" applyFont="1" applyAlignment="1" applyProtection="1">
      <alignment horizontal="left"/>
      <protection locked="0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vertical="center"/>
    </xf>
    <xf numFmtId="49" fontId="21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wrapText="1"/>
    </xf>
    <xf numFmtId="49" fontId="6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3" fontId="6" fillId="2" borderId="0" xfId="1" applyNumberFormat="1" applyFont="1" applyFill="1" applyBorder="1" applyAlignment="1" applyProtection="1">
      <alignment horizontal="center" vertical="center" wrapText="1" readingOrder="1"/>
      <protection locked="0"/>
    </xf>
    <xf numFmtId="1" fontId="11" fillId="2" borderId="0" xfId="2" applyNumberFormat="1" applyFont="1" applyFill="1" applyAlignment="1" applyProtection="1">
      <alignment horizontal="right" readingOrder="1"/>
      <protection locked="0"/>
    </xf>
    <xf numFmtId="49" fontId="13" fillId="0" borderId="6" xfId="18" applyNumberFormat="1" applyBorder="1" applyAlignment="1">
      <alignment horizontal="left" wrapText="1" readingOrder="1"/>
    </xf>
    <xf numFmtId="49" fontId="40" fillId="2" borderId="0" xfId="0" applyNumberFormat="1" applyFont="1" applyFill="1"/>
    <xf numFmtId="49" fontId="14" fillId="0" borderId="0" xfId="18" applyNumberFormat="1" applyFont="1"/>
    <xf numFmtId="49" fontId="23" fillId="0" borderId="0" xfId="0" applyNumberFormat="1" applyFont="1"/>
    <xf numFmtId="49" fontId="23" fillId="0" borderId="0" xfId="14" applyNumberFormat="1" applyFont="1" applyAlignment="1">
      <alignment horizontal="left"/>
    </xf>
    <xf numFmtId="0" fontId="11" fillId="0" borderId="0" xfId="14" applyFont="1" applyAlignment="1">
      <alignment horizontal="left" wrapText="1" readingOrder="1"/>
    </xf>
    <xf numFmtId="0" fontId="11" fillId="0" borderId="0" xfId="14" applyFont="1" applyAlignment="1">
      <alignment horizontal="center"/>
    </xf>
    <xf numFmtId="3" fontId="11" fillId="0" borderId="0" xfId="4" applyNumberFormat="1" applyFont="1" applyFill="1" applyBorder="1" applyAlignment="1">
      <alignment horizontal="right"/>
    </xf>
    <xf numFmtId="168" fontId="11" fillId="0" borderId="0" xfId="9" applyNumberFormat="1" applyFont="1" applyFill="1" applyBorder="1"/>
    <xf numFmtId="49" fontId="14" fillId="0" borderId="0" xfId="14" applyNumberFormat="1" applyFont="1"/>
    <xf numFmtId="49" fontId="51" fillId="0" borderId="0" xfId="14" applyNumberFormat="1" applyFont="1" applyAlignment="1">
      <alignment horizontal="left"/>
    </xf>
    <xf numFmtId="0" fontId="6" fillId="0" borderId="0" xfId="14" applyFont="1" applyAlignment="1">
      <alignment wrapText="1"/>
    </xf>
    <xf numFmtId="49" fontId="18" fillId="0" borderId="1" xfId="0" applyNumberFormat="1" applyFont="1" applyBorder="1" applyAlignment="1">
      <alignment wrapText="1"/>
    </xf>
    <xf numFmtId="1" fontId="11" fillId="0" borderId="0" xfId="4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18" fillId="0" borderId="7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left" vertical="top" wrapText="1"/>
    </xf>
    <xf numFmtId="0" fontId="29" fillId="3" borderId="0" xfId="0" applyFont="1" applyFill="1" applyAlignment="1">
      <alignment wrapText="1"/>
    </xf>
    <xf numFmtId="49" fontId="40" fillId="3" borderId="0" xfId="0" applyNumberFormat="1" applyFont="1" applyFill="1"/>
    <xf numFmtId="49" fontId="55" fillId="0" borderId="0" xfId="0" applyNumberFormat="1" applyFont="1"/>
    <xf numFmtId="0" fontId="13" fillId="0" borderId="0" xfId="18" applyAlignment="1">
      <alignment horizontal="center"/>
    </xf>
    <xf numFmtId="0" fontId="13" fillId="0" borderId="0" xfId="18" applyAlignment="1">
      <alignment horizontal="left" wrapText="1" readingOrder="1"/>
    </xf>
    <xf numFmtId="49" fontId="14" fillId="0" borderId="0" xfId="17" applyNumberFormat="1" applyFont="1"/>
    <xf numFmtId="49" fontId="14" fillId="0" borderId="0" xfId="0" applyNumberFormat="1" applyFont="1" applyAlignment="1">
      <alignment horizontal="left" wrapText="1"/>
    </xf>
    <xf numFmtId="0" fontId="13" fillId="0" borderId="0" xfId="18" applyAlignment="1">
      <alignment horizontal="center" wrapText="1"/>
    </xf>
    <xf numFmtId="49" fontId="13" fillId="0" borderId="0" xfId="18" applyNumberFormat="1"/>
    <xf numFmtId="0" fontId="13" fillId="0" borderId="8" xfId="18" applyBorder="1" applyAlignment="1">
      <alignment horizontal="center" wrapText="1"/>
    </xf>
    <xf numFmtId="49" fontId="13" fillId="0" borderId="7" xfId="18" applyNumberFormat="1" applyBorder="1" applyAlignment="1">
      <alignment horizontal="left" wrapText="1" readingOrder="1"/>
    </xf>
    <xf numFmtId="0" fontId="13" fillId="0" borderId="5" xfId="18" applyBorder="1" applyAlignment="1">
      <alignment horizontal="center" wrapText="1"/>
    </xf>
    <xf numFmtId="0" fontId="13" fillId="0" borderId="1" xfId="18" applyBorder="1" applyAlignment="1">
      <alignment horizontal="center"/>
    </xf>
    <xf numFmtId="49" fontId="14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72" fillId="0" borderId="11" xfId="13" applyFont="1" applyBorder="1" applyAlignment="1">
      <alignment horizontal="center" vertical="center" wrapText="1"/>
    </xf>
    <xf numFmtId="0" fontId="72" fillId="0" borderId="12" xfId="13" applyFont="1" applyBorder="1" applyAlignment="1">
      <alignment horizontal="center" vertical="center" wrapText="1"/>
    </xf>
    <xf numFmtId="0" fontId="72" fillId="0" borderId="13" xfId="13" applyFont="1" applyBorder="1" applyAlignment="1">
      <alignment horizontal="center" vertical="center" wrapText="1"/>
    </xf>
    <xf numFmtId="0" fontId="72" fillId="0" borderId="14" xfId="13" applyFont="1" applyBorder="1" applyAlignment="1">
      <alignment horizontal="center" vertical="center" wrapText="1"/>
    </xf>
    <xf numFmtId="0" fontId="72" fillId="0" borderId="15" xfId="13" applyFont="1" applyBorder="1" applyAlignment="1">
      <alignment horizontal="center" vertical="center" wrapText="1"/>
    </xf>
    <xf numFmtId="0" fontId="72" fillId="0" borderId="16" xfId="13" applyFont="1" applyBorder="1" applyAlignment="1">
      <alignment horizontal="center" vertical="center" wrapText="1"/>
    </xf>
    <xf numFmtId="0" fontId="72" fillId="0" borderId="17" xfId="13" applyFont="1" applyBorder="1" applyAlignment="1">
      <alignment horizontal="center" vertical="center" wrapText="1"/>
    </xf>
    <xf numFmtId="0" fontId="72" fillId="0" borderId="18" xfId="13" applyFont="1" applyBorder="1" applyAlignment="1">
      <alignment horizontal="center" vertical="center" wrapText="1"/>
    </xf>
    <xf numFmtId="0" fontId="58" fillId="4" borderId="10" xfId="13" applyFont="1" applyFill="1" applyBorder="1" applyAlignment="1">
      <alignment horizontal="center" wrapText="1"/>
    </xf>
    <xf numFmtId="49" fontId="40" fillId="0" borderId="0" xfId="14" applyNumberFormat="1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73" fillId="0" borderId="0" xfId="0" applyFont="1"/>
    <xf numFmtId="0" fontId="5" fillId="0" borderId="0" xfId="0" applyFont="1"/>
    <xf numFmtId="49" fontId="5" fillId="0" borderId="9" xfId="0" applyNumberFormat="1" applyFont="1" applyBorder="1"/>
    <xf numFmtId="0" fontId="59" fillId="0" borderId="12" xfId="13" applyFont="1" applyBorder="1" applyAlignment="1">
      <alignment horizontal="center" vertical="center" wrapText="1"/>
    </xf>
    <xf numFmtId="0" fontId="59" fillId="0" borderId="16" xfId="13" applyFont="1" applyBorder="1" applyAlignment="1">
      <alignment horizontal="center" vertical="center" wrapText="1"/>
    </xf>
    <xf numFmtId="0" fontId="59" fillId="0" borderId="15" xfId="13" applyFont="1" applyBorder="1" applyAlignment="1">
      <alignment horizontal="center" vertical="center" wrapText="1"/>
    </xf>
    <xf numFmtId="0" fontId="59" fillId="0" borderId="18" xfId="13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49" fontId="5" fillId="0" borderId="0" xfId="14" applyNumberFormat="1" applyFont="1" applyAlignment="1">
      <alignment horizontal="left" textRotation="65" wrapText="1"/>
    </xf>
    <xf numFmtId="0" fontId="7" fillId="0" borderId="0" xfId="14" applyFont="1" applyAlignment="1">
      <alignment wrapText="1"/>
    </xf>
    <xf numFmtId="0" fontId="65" fillId="0" borderId="0" xfId="14"/>
    <xf numFmtId="49" fontId="5" fillId="0" borderId="0" xfId="14" applyNumberFormat="1" applyFont="1" applyAlignment="1" applyProtection="1">
      <alignment horizontal="left" vertical="center" textRotation="65" wrapText="1"/>
      <protection locked="0"/>
    </xf>
    <xf numFmtId="49" fontId="6" fillId="0" borderId="0" xfId="14" applyNumberFormat="1" applyFont="1" applyAlignment="1" applyProtection="1">
      <alignment horizontal="left" vertical="center" wrapText="1" readingOrder="1"/>
      <protection locked="0"/>
    </xf>
    <xf numFmtId="0" fontId="6" fillId="0" borderId="0" xfId="14" applyFont="1" applyAlignment="1" applyProtection="1">
      <alignment horizontal="center" vertical="center" wrapText="1" readingOrder="1"/>
      <protection locked="0"/>
    </xf>
    <xf numFmtId="164" fontId="6" fillId="0" borderId="0" xfId="4" applyNumberFormat="1" applyFont="1" applyFill="1" applyAlignment="1" applyProtection="1">
      <alignment horizontal="center" vertical="center" wrapText="1" readingOrder="1"/>
      <protection locked="0"/>
    </xf>
    <xf numFmtId="3" fontId="6" fillId="0" borderId="0" xfId="4" applyNumberFormat="1" applyFont="1" applyFill="1" applyAlignment="1" applyProtection="1">
      <alignment horizontal="center" vertical="center" wrapText="1" readingOrder="1"/>
      <protection locked="0"/>
    </xf>
    <xf numFmtId="49" fontId="10" fillId="0" borderId="0" xfId="14" applyNumberFormat="1" applyFont="1" applyAlignment="1" applyProtection="1">
      <alignment horizontal="left"/>
      <protection locked="0"/>
    </xf>
    <xf numFmtId="0" fontId="11" fillId="0" borderId="0" xfId="14" applyFont="1" applyProtection="1">
      <protection locked="0"/>
    </xf>
    <xf numFmtId="0" fontId="11" fillId="0" borderId="0" xfId="14" applyFont="1" applyAlignment="1" applyProtection="1">
      <alignment horizontal="center" wrapText="1" readingOrder="1"/>
      <protection locked="0"/>
    </xf>
    <xf numFmtId="0" fontId="11" fillId="0" borderId="0" xfId="14" applyFont="1" applyAlignment="1" applyProtection="1">
      <alignment horizontal="left" wrapText="1" readingOrder="1"/>
      <protection locked="0"/>
    </xf>
    <xf numFmtId="0" fontId="11" fillId="0" borderId="0" xfId="14" applyFont="1" applyAlignment="1" applyProtection="1">
      <alignment horizontal="center"/>
      <protection locked="0"/>
    </xf>
    <xf numFmtId="164" fontId="11" fillId="0" borderId="0" xfId="4" applyNumberFormat="1" applyFont="1" applyFill="1" applyAlignment="1" applyProtection="1">
      <alignment horizontal="right"/>
      <protection locked="0"/>
    </xf>
    <xf numFmtId="3" fontId="11" fillId="0" borderId="0" xfId="4" applyNumberFormat="1" applyFont="1" applyFill="1" applyAlignment="1" applyProtection="1">
      <alignment horizontal="right"/>
      <protection locked="0"/>
    </xf>
    <xf numFmtId="49" fontId="14" fillId="0" borderId="0" xfId="14" applyNumberFormat="1" applyFont="1" applyProtection="1">
      <protection locked="0"/>
    </xf>
    <xf numFmtId="164" fontId="11" fillId="0" borderId="0" xfId="4" applyNumberFormat="1" applyFont="1" applyFill="1" applyAlignment="1" applyProtection="1">
      <alignment horizontal="right" readingOrder="1"/>
      <protection locked="0"/>
    </xf>
    <xf numFmtId="3" fontId="11" fillId="0" borderId="0" xfId="4" applyNumberFormat="1" applyFont="1" applyFill="1" applyAlignment="1" applyProtection="1">
      <alignment horizontal="right" readingOrder="1"/>
      <protection locked="0"/>
    </xf>
    <xf numFmtId="164" fontId="11" fillId="0" borderId="0" xfId="4" applyNumberFormat="1" applyFont="1" applyFill="1" applyBorder="1" applyAlignment="1" applyProtection="1">
      <alignment horizontal="right" readingOrder="1"/>
      <protection locked="0"/>
    </xf>
    <xf numFmtId="3" fontId="11" fillId="0" borderId="0" xfId="4" applyNumberFormat="1" applyFont="1" applyFill="1" applyBorder="1" applyAlignment="1" applyProtection="1">
      <alignment horizontal="right" readingOrder="1"/>
      <protection locked="0"/>
    </xf>
    <xf numFmtId="164" fontId="5" fillId="0" borderId="0" xfId="4" applyNumberFormat="1" applyFont="1" applyFill="1" applyAlignment="1" applyProtection="1">
      <alignment horizontal="right" readingOrder="1"/>
      <protection locked="0"/>
    </xf>
    <xf numFmtId="3" fontId="5" fillId="0" borderId="0" xfId="4" applyNumberFormat="1" applyFont="1" applyFill="1" applyAlignment="1" applyProtection="1">
      <alignment horizontal="right" readingOrder="1"/>
      <protection locked="0"/>
    </xf>
    <xf numFmtId="164" fontId="11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4" applyNumberFormat="1" applyFont="1" applyFill="1" applyBorder="1" applyAlignment="1" applyProtection="1">
      <alignment horizontal="right"/>
      <protection locked="0"/>
    </xf>
    <xf numFmtId="164" fontId="5" fillId="0" borderId="0" xfId="4" applyNumberFormat="1" applyFont="1" applyFill="1" applyBorder="1" applyAlignment="1" applyProtection="1">
      <alignment horizontal="right"/>
      <protection locked="0"/>
    </xf>
    <xf numFmtId="3" fontId="5" fillId="0" borderId="0" xfId="4" applyNumberFormat="1" applyFont="1" applyFill="1" applyBorder="1" applyAlignment="1" applyProtection="1">
      <alignment horizontal="right"/>
      <protection locked="0"/>
    </xf>
    <xf numFmtId="3" fontId="33" fillId="0" borderId="0" xfId="0" applyNumberFormat="1" applyFont="1" applyAlignment="1">
      <alignment vertical="top" wrapText="1"/>
    </xf>
    <xf numFmtId="0" fontId="60" fillId="0" borderId="0" xfId="0" applyFont="1" applyAlignment="1">
      <alignment horizontal="center"/>
    </xf>
    <xf numFmtId="49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center" wrapText="1"/>
    </xf>
    <xf numFmtId="3" fontId="6" fillId="0" borderId="0" xfId="4" applyNumberFormat="1" applyFont="1" applyFill="1" applyBorder="1" applyAlignment="1">
      <alignment horizontal="center" wrapText="1"/>
    </xf>
    <xf numFmtId="49" fontId="6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9" xfId="0" applyFont="1" applyFill="1" applyBorder="1" applyAlignment="1" applyProtection="1">
      <alignment horizontal="center" vertical="center" wrapText="1" readingOrder="1"/>
      <protection locked="0"/>
    </xf>
    <xf numFmtId="3" fontId="6" fillId="2" borderId="19" xfId="1" applyNumberFormat="1" applyFont="1" applyFill="1" applyBorder="1" applyAlignment="1" applyProtection="1">
      <alignment horizontal="center" vertical="center" wrapText="1" readingOrder="1"/>
      <protection locked="0"/>
    </xf>
    <xf numFmtId="3" fontId="5" fillId="0" borderId="0" xfId="1" applyNumberFormat="1" applyFont="1" applyFill="1" applyBorder="1" applyAlignment="1">
      <alignment horizontal="right"/>
    </xf>
    <xf numFmtId="0" fontId="74" fillId="0" borderId="0" xfId="0" applyFont="1" applyAlignment="1">
      <alignment horizontal="center"/>
    </xf>
    <xf numFmtId="0" fontId="23" fillId="0" borderId="0" xfId="14" applyFont="1"/>
    <xf numFmtId="0" fontId="20" fillId="0" borderId="0" xfId="14" applyFont="1"/>
    <xf numFmtId="0" fontId="14" fillId="0" borderId="0" xfId="14" applyFont="1"/>
    <xf numFmtId="49" fontId="18" fillId="0" borderId="2" xfId="0" applyNumberFormat="1" applyFont="1" applyBorder="1" applyAlignment="1">
      <alignment wrapText="1"/>
    </xf>
    <xf numFmtId="49" fontId="18" fillId="0" borderId="2" xfId="14" applyNumberFormat="1" applyFont="1" applyBorder="1" applyAlignment="1">
      <alignment vertical="top" wrapText="1" readingOrder="1"/>
    </xf>
    <xf numFmtId="49" fontId="18" fillId="0" borderId="3" xfId="14" applyNumberFormat="1" applyFont="1" applyBorder="1" applyAlignment="1">
      <alignment horizontal="left" vertical="top" wrapText="1" readingOrder="1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 readingOrder="1"/>
    </xf>
    <xf numFmtId="0" fontId="13" fillId="0" borderId="5" xfId="18" applyBorder="1" applyAlignment="1">
      <alignment horizontal="center" vertical="center" wrapText="1"/>
    </xf>
    <xf numFmtId="0" fontId="13" fillId="0" borderId="3" xfId="18" applyBorder="1" applyAlignment="1">
      <alignment horizontal="center"/>
    </xf>
    <xf numFmtId="0" fontId="55" fillId="0" borderId="0" xfId="0" applyFont="1"/>
    <xf numFmtId="0" fontId="13" fillId="0" borderId="0" xfId="18" applyAlignment="1">
      <alignment horizontal="center" readingOrder="1"/>
    </xf>
    <xf numFmtId="49" fontId="13" fillId="0" borderId="0" xfId="18" applyNumberFormat="1" applyAlignment="1">
      <alignment horizontal="left" wrapText="1" readingOrder="1"/>
    </xf>
    <xf numFmtId="49" fontId="23" fillId="0" borderId="0" xfId="17" applyNumberFormat="1" applyFont="1" applyAlignment="1">
      <alignment horizontal="left"/>
    </xf>
    <xf numFmtId="0" fontId="75" fillId="0" borderId="0" xfId="0" applyFont="1"/>
    <xf numFmtId="49" fontId="6" fillId="0" borderId="0" xfId="17" applyNumberFormat="1" applyFont="1"/>
    <xf numFmtId="49" fontId="13" fillId="0" borderId="6" xfId="18" applyNumberFormat="1" applyBorder="1" applyAlignment="1">
      <alignment horizontal="left" vertical="center" wrapText="1" readingOrder="1"/>
    </xf>
    <xf numFmtId="0" fontId="13" fillId="0" borderId="3" xfId="18" applyBorder="1" applyAlignment="1">
      <alignment horizontal="center" vertical="center" wrapText="1"/>
    </xf>
    <xf numFmtId="49" fontId="13" fillId="0" borderId="3" xfId="18" applyNumberFormat="1" applyBorder="1" applyAlignment="1">
      <alignment horizontal="left" vertical="center" wrapText="1" readingOrder="1"/>
    </xf>
    <xf numFmtId="3" fontId="13" fillId="0" borderId="5" xfId="2" applyNumberFormat="1" applyFill="1" applyBorder="1" applyAlignment="1">
      <alignment horizontal="right"/>
    </xf>
    <xf numFmtId="3" fontId="13" fillId="0" borderId="3" xfId="2" applyNumberFormat="1" applyFill="1" applyBorder="1" applyAlignment="1">
      <alignment horizontal="right"/>
    </xf>
    <xf numFmtId="3" fontId="13" fillId="0" borderId="6" xfId="2" applyNumberFormat="1" applyFill="1" applyBorder="1" applyAlignment="1">
      <alignment horizontal="right"/>
    </xf>
    <xf numFmtId="3" fontId="13" fillId="0" borderId="1" xfId="2" applyNumberFormat="1" applyFill="1" applyBorder="1" applyAlignment="1">
      <alignment horizontal="right"/>
    </xf>
    <xf numFmtId="49" fontId="21" fillId="0" borderId="0" xfId="0" applyNumberFormat="1" applyFont="1"/>
    <xf numFmtId="0" fontId="1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44" fontId="6" fillId="0" borderId="0" xfId="8" applyFont="1" applyFill="1" applyBorder="1"/>
    <xf numFmtId="44" fontId="6" fillId="0" borderId="0" xfId="0" applyNumberFormat="1" applyFont="1"/>
    <xf numFmtId="0" fontId="6" fillId="0" borderId="0" xfId="0" applyFont="1" applyAlignment="1">
      <alignment horizontal="center" wrapText="1"/>
    </xf>
    <xf numFmtId="3" fontId="5" fillId="0" borderId="9" xfId="1" applyNumberFormat="1" applyFont="1" applyFill="1" applyBorder="1" applyAlignment="1">
      <alignment horizontal="right"/>
    </xf>
    <xf numFmtId="0" fontId="7" fillId="0" borderId="20" xfId="0" applyFont="1" applyBorder="1"/>
    <xf numFmtId="44" fontId="70" fillId="0" borderId="0" xfId="0" applyNumberFormat="1" applyFont="1" applyAlignment="1">
      <alignment vertical="center"/>
    </xf>
    <xf numFmtId="44" fontId="70" fillId="0" borderId="0" xfId="0" applyNumberFormat="1" applyFont="1" applyAlignment="1">
      <alignment horizontal="left" vertical="top"/>
    </xf>
    <xf numFmtId="44" fontId="70" fillId="0" borderId="0" xfId="0" applyNumberFormat="1" applyFont="1" applyAlignment="1">
      <alignment horizontal="left" vertical="center"/>
    </xf>
    <xf numFmtId="0" fontId="6" fillId="0" borderId="0" xfId="0" applyFont="1"/>
    <xf numFmtId="0" fontId="79" fillId="0" borderId="21" xfId="13" applyFont="1" applyBorder="1" applyAlignment="1">
      <alignment wrapText="1"/>
    </xf>
    <xf numFmtId="0" fontId="57" fillId="0" borderId="10" xfId="13" applyFont="1" applyBorder="1" applyAlignment="1">
      <alignment horizontal="center" wrapText="1"/>
    </xf>
    <xf numFmtId="0" fontId="57" fillId="0" borderId="22" xfId="13" applyFont="1" applyBorder="1" applyAlignment="1">
      <alignment horizontal="center" wrapText="1"/>
    </xf>
    <xf numFmtId="0" fontId="58" fillId="4" borderId="22" xfId="13" applyFont="1" applyFill="1" applyBorder="1" applyAlignment="1">
      <alignment horizontal="center" wrapText="1"/>
    </xf>
    <xf numFmtId="49" fontId="57" fillId="0" borderId="21" xfId="13" applyNumberFormat="1" applyFont="1" applyBorder="1" applyAlignment="1">
      <alignment horizontal="left" wrapText="1"/>
    </xf>
    <xf numFmtId="0" fontId="57" fillId="0" borderId="21" xfId="0" applyFont="1" applyBorder="1" applyAlignment="1">
      <alignment horizontal="left" vertical="center" wrapText="1"/>
    </xf>
    <xf numFmtId="0" fontId="58" fillId="0" borderId="10" xfId="13" applyFont="1" applyBorder="1" applyAlignment="1">
      <alignment horizontal="center" wrapText="1"/>
    </xf>
    <xf numFmtId="49" fontId="16" fillId="0" borderId="0" xfId="0" applyNumberFormat="1" applyFont="1"/>
    <xf numFmtId="3" fontId="5" fillId="0" borderId="0" xfId="1" applyNumberFormat="1" applyFont="1" applyFill="1" applyAlignment="1">
      <alignment horizontal="right"/>
    </xf>
    <xf numFmtId="49" fontId="5" fillId="0" borderId="0" xfId="0" applyNumberFormat="1" applyFont="1" applyAlignment="1">
      <alignment wrapText="1"/>
    </xf>
    <xf numFmtId="0" fontId="44" fillId="0" borderId="0" xfId="0" applyFont="1"/>
    <xf numFmtId="3" fontId="13" fillId="0" borderId="2" xfId="2" applyNumberFormat="1" applyFill="1" applyBorder="1" applyAlignment="1">
      <alignment horizontal="right" vertical="center"/>
    </xf>
    <xf numFmtId="3" fontId="13" fillId="0" borderId="0" xfId="2" applyNumberForma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41" fillId="0" borderId="0" xfId="0" applyFont="1" applyAlignment="1">
      <alignment horizontal="center" vertical="center" wrapText="1" readingOrder="1"/>
    </xf>
    <xf numFmtId="3" fontId="41" fillId="0" borderId="0" xfId="1" applyNumberFormat="1" applyFont="1" applyFill="1" applyBorder="1" applyAlignment="1">
      <alignment horizontal="center" vertical="center" wrapText="1" readingOrder="1"/>
    </xf>
    <xf numFmtId="0" fontId="42" fillId="0" borderId="0" xfId="0" applyFont="1"/>
    <xf numFmtId="0" fontId="68" fillId="0" borderId="0" xfId="0" applyFont="1" applyAlignment="1">
      <alignment horizontal="center"/>
    </xf>
    <xf numFmtId="1" fontId="68" fillId="0" borderId="8" xfId="0" applyNumberFormat="1" applyFont="1" applyBorder="1"/>
    <xf numFmtId="1" fontId="68" fillId="0" borderId="2" xfId="0" applyNumberFormat="1" applyFont="1" applyBorder="1"/>
    <xf numFmtId="0" fontId="68" fillId="0" borderId="8" xfId="0" applyFont="1" applyBorder="1"/>
    <xf numFmtId="3" fontId="13" fillId="0" borderId="8" xfId="2" applyNumberFormat="1" applyFill="1" applyBorder="1" applyAlignment="1">
      <alignment horizontal="right"/>
    </xf>
    <xf numFmtId="3" fontId="13" fillId="0" borderId="2" xfId="2" applyNumberFormat="1" applyFill="1" applyBorder="1" applyAlignment="1">
      <alignment horizontal="right"/>
    </xf>
    <xf numFmtId="3" fontId="13" fillId="0" borderId="7" xfId="2" applyNumberFormat="1" applyFill="1" applyBorder="1" applyAlignment="1">
      <alignment horizontal="right"/>
    </xf>
    <xf numFmtId="3" fontId="13" fillId="0" borderId="0" xfId="2" applyNumberFormat="1" applyFill="1" applyAlignment="1">
      <alignment horizontal="right"/>
    </xf>
    <xf numFmtId="49" fontId="23" fillId="0" borderId="0" xfId="14" applyNumberFormat="1" applyFont="1" applyAlignment="1">
      <alignment horizontal="left" vertical="center"/>
    </xf>
    <xf numFmtId="3" fontId="13" fillId="0" borderId="3" xfId="2" applyNumberFormat="1" applyFill="1" applyBorder="1" applyAlignment="1">
      <alignment horizontal="right" readingOrder="1"/>
    </xf>
    <xf numFmtId="3" fontId="13" fillId="0" borderId="0" xfId="2" applyNumberFormat="1" applyFill="1" applyBorder="1" applyAlignment="1">
      <alignment horizontal="right" readingOrder="1"/>
    </xf>
    <xf numFmtId="49" fontId="18" fillId="0" borderId="0" xfId="0" applyNumberFormat="1" applyFont="1" applyAlignment="1">
      <alignment vertical="top"/>
    </xf>
    <xf numFmtId="49" fontId="16" fillId="0" borderId="0" xfId="0" applyNumberFormat="1" applyFont="1" applyAlignment="1">
      <alignment vertical="top"/>
    </xf>
    <xf numFmtId="0" fontId="17" fillId="0" borderId="0" xfId="0" applyFont="1" applyAlignment="1">
      <alignment horizontal="left"/>
    </xf>
    <xf numFmtId="49" fontId="14" fillId="0" borderId="7" xfId="0" applyNumberFormat="1" applyFont="1" applyBorder="1"/>
    <xf numFmtId="0" fontId="14" fillId="0" borderId="0" xfId="0" applyFont="1" applyAlignment="1">
      <alignment horizontal="left" wrapText="1"/>
    </xf>
    <xf numFmtId="0" fontId="76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 indent="3"/>
    </xf>
    <xf numFmtId="49" fontId="14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left"/>
    </xf>
    <xf numFmtId="49" fontId="18" fillId="0" borderId="6" xfId="0" applyNumberFormat="1" applyFont="1" applyBorder="1" applyAlignment="1">
      <alignment wrapText="1"/>
    </xf>
    <xf numFmtId="0" fontId="11" fillId="0" borderId="0" xfId="14" applyFont="1" applyAlignment="1" applyProtection="1">
      <alignment horizontal="center" wrapText="1"/>
      <protection locked="0"/>
    </xf>
    <xf numFmtId="0" fontId="11" fillId="0" borderId="0" xfId="14" applyFont="1" applyAlignment="1" applyProtection="1">
      <alignment horizontal="center" readingOrder="1"/>
      <protection locked="0"/>
    </xf>
    <xf numFmtId="49" fontId="5" fillId="0" borderId="0" xfId="14" applyNumberFormat="1" applyFont="1" applyProtection="1">
      <protection locked="0"/>
    </xf>
    <xf numFmtId="49" fontId="9" fillId="0" borderId="0" xfId="14" applyNumberFormat="1" applyFont="1" applyProtection="1">
      <protection locked="0"/>
    </xf>
    <xf numFmtId="0" fontId="5" fillId="0" borderId="0" xfId="14" applyFont="1" applyAlignment="1" applyProtection="1">
      <alignment horizontal="center" wrapText="1"/>
      <protection locked="0"/>
    </xf>
    <xf numFmtId="0" fontId="5" fillId="0" borderId="0" xfId="14" applyFont="1" applyAlignment="1" applyProtection="1">
      <alignment horizontal="left" wrapText="1" readingOrder="1"/>
      <protection locked="0"/>
    </xf>
    <xf numFmtId="0" fontId="5" fillId="0" borderId="0" xfId="14" applyFont="1" applyAlignment="1" applyProtection="1">
      <alignment horizontal="center" readingOrder="1"/>
      <protection locked="0"/>
    </xf>
    <xf numFmtId="49" fontId="5" fillId="0" borderId="0" xfId="14" applyNumberFormat="1" applyFont="1" applyAlignment="1" applyProtection="1">
      <alignment horizontal="left" wrapText="1" readingOrder="1"/>
      <protection locked="0"/>
    </xf>
    <xf numFmtId="0" fontId="5" fillId="0" borderId="0" xfId="14" applyFont="1" applyAlignment="1" applyProtection="1">
      <alignment horizontal="center" wrapText="1" readingOrder="1"/>
      <protection locked="0"/>
    </xf>
    <xf numFmtId="0" fontId="5" fillId="0" borderId="0" xfId="14" applyFont="1" applyAlignment="1" applyProtection="1">
      <alignment horizontal="center"/>
      <protection locked="0"/>
    </xf>
    <xf numFmtId="0" fontId="5" fillId="0" borderId="9" xfId="0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49" fontId="14" fillId="0" borderId="0" xfId="15" applyNumberFormat="1" applyFont="1" applyProtection="1">
      <protection locked="0"/>
    </xf>
    <xf numFmtId="49" fontId="73" fillId="0" borderId="0" xfId="0" applyNumberFormat="1" applyFont="1" applyAlignment="1">
      <alignment vertical="top"/>
    </xf>
    <xf numFmtId="44" fontId="22" fillId="0" borderId="0" xfId="0" applyNumberFormat="1" applyFont="1"/>
    <xf numFmtId="49" fontId="14" fillId="0" borderId="0" xfId="0" applyNumberFormat="1" applyFont="1" applyAlignment="1">
      <alignment wrapText="1"/>
    </xf>
    <xf numFmtId="49" fontId="80" fillId="0" borderId="0" xfId="0" applyNumberFormat="1" applyFont="1"/>
    <xf numFmtId="0" fontId="80" fillId="0" borderId="0" xfId="18" applyFont="1"/>
    <xf numFmtId="0" fontId="80" fillId="0" borderId="0" xfId="18" applyFont="1" applyAlignment="1">
      <alignment horizontal="center" wrapText="1"/>
    </xf>
    <xf numFmtId="49" fontId="81" fillId="0" borderId="0" xfId="0" applyNumberFormat="1" applyFont="1"/>
    <xf numFmtId="0" fontId="82" fillId="0" borderId="0" xfId="0" applyFont="1"/>
    <xf numFmtId="0" fontId="82" fillId="0" borderId="0" xfId="0" applyFont="1" applyAlignment="1">
      <alignment horizontal="center" wrapText="1"/>
    </xf>
    <xf numFmtId="3" fontId="11" fillId="2" borderId="0" xfId="2" applyNumberFormat="1" applyFont="1" applyFill="1" applyBorder="1" applyAlignment="1">
      <alignment horizontal="right" readingOrder="1"/>
    </xf>
    <xf numFmtId="49" fontId="5" fillId="2" borderId="9" xfId="0" applyNumberFormat="1" applyFont="1" applyFill="1" applyBorder="1" applyProtection="1">
      <protection locked="0"/>
    </xf>
    <xf numFmtId="0" fontId="23" fillId="0" borderId="0" xfId="14" applyFont="1" applyAlignment="1">
      <alignment vertical="center"/>
    </xf>
    <xf numFmtId="49" fontId="23" fillId="0" borderId="0" xfId="18" applyNumberFormat="1" applyFont="1" applyAlignment="1">
      <alignment horizontal="left"/>
    </xf>
    <xf numFmtId="49" fontId="2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0" fillId="0" borderId="4" xfId="0" applyFont="1" applyBorder="1" applyAlignment="1">
      <alignment horizontal="left"/>
    </xf>
    <xf numFmtId="49" fontId="14" fillId="0" borderId="0" xfId="14" applyNumberFormat="1" applyFont="1" applyAlignment="1">
      <alignment horizontal="left" vertical="top" wrapText="1"/>
    </xf>
    <xf numFmtId="1" fontId="14" fillId="0" borderId="0" xfId="17" applyNumberFormat="1" applyFont="1" applyAlignment="1">
      <alignment horizontal="left" wrapText="1" readingOrder="1"/>
    </xf>
    <xf numFmtId="0" fontId="6" fillId="0" borderId="0" xfId="14" applyFont="1" applyAlignment="1">
      <alignment horizontal="left" wrapText="1"/>
    </xf>
    <xf numFmtId="49" fontId="14" fillId="0" borderId="4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58" fillId="5" borderId="10" xfId="13" applyFont="1" applyFill="1" applyBorder="1" applyAlignment="1">
      <alignment horizontal="center" wrapText="1"/>
    </xf>
    <xf numFmtId="0" fontId="57" fillId="5" borderId="10" xfId="13" applyFont="1" applyFill="1" applyBorder="1" applyAlignment="1">
      <alignment horizontal="center" wrapText="1"/>
    </xf>
    <xf numFmtId="0" fontId="58" fillId="5" borderId="22" xfId="13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49" fontId="14" fillId="0" borderId="0" xfId="14" applyNumberFormat="1" applyFont="1" applyAlignment="1">
      <alignment horizontal="left" vertical="top"/>
    </xf>
    <xf numFmtId="1" fontId="14" fillId="0" borderId="0" xfId="17" applyNumberFormat="1" applyFont="1" applyAlignment="1">
      <alignment horizontal="left" readingOrder="1"/>
    </xf>
    <xf numFmtId="49" fontId="14" fillId="0" borderId="4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indent="2"/>
    </xf>
    <xf numFmtId="0" fontId="37" fillId="0" borderId="0" xfId="0" applyFont="1" applyAlignment="1">
      <alignment wrapText="1"/>
    </xf>
    <xf numFmtId="0" fontId="37" fillId="0" borderId="0" xfId="0" applyFont="1"/>
    <xf numFmtId="44" fontId="15" fillId="0" borderId="0" xfId="0" applyNumberFormat="1" applyFont="1"/>
    <xf numFmtId="49" fontId="9" fillId="0" borderId="1" xfId="14" applyNumberFormat="1" applyFont="1" applyBorder="1" applyAlignment="1" applyProtection="1">
      <alignment horizontal="left"/>
      <protection locked="0"/>
    </xf>
    <xf numFmtId="44" fontId="7" fillId="0" borderId="0" xfId="0" applyNumberFormat="1" applyFont="1"/>
    <xf numFmtId="44" fontId="0" fillId="0" borderId="0" xfId="0" applyNumberFormat="1"/>
    <xf numFmtId="44" fontId="11" fillId="0" borderId="0" xfId="0" applyNumberFormat="1" applyFont="1"/>
    <xf numFmtId="44" fontId="12" fillId="0" borderId="0" xfId="0" applyNumberFormat="1" applyFont="1"/>
    <xf numFmtId="44" fontId="15" fillId="0" borderId="0" xfId="0" applyNumberFormat="1" applyFont="1" applyAlignment="1">
      <alignment vertical="center"/>
    </xf>
    <xf numFmtId="44" fontId="42" fillId="0" borderId="0" xfId="0" applyNumberFormat="1" applyFont="1"/>
    <xf numFmtId="44" fontId="68" fillId="0" borderId="0" xfId="0" applyNumberFormat="1" applyFont="1"/>
    <xf numFmtId="44" fontId="69" fillId="0" borderId="0" xfId="0" applyNumberFormat="1" applyFont="1" applyAlignment="1">
      <alignment horizontal="left" vertical="center"/>
    </xf>
    <xf numFmtId="44" fontId="73" fillId="0" borderId="0" xfId="0" applyNumberFormat="1" applyFont="1"/>
    <xf numFmtId="44" fontId="0" fillId="0" borderId="0" xfId="0" applyNumberFormat="1" applyAlignment="1">
      <alignment horizontal="left" indent="1"/>
    </xf>
    <xf numFmtId="0" fontId="0" fillId="0" borderId="1" xfId="0" applyBorder="1"/>
    <xf numFmtId="2" fontId="6" fillId="2" borderId="19" xfId="1" applyNumberFormat="1" applyFont="1" applyFill="1" applyBorder="1" applyAlignment="1" applyProtection="1">
      <alignment horizontal="center" vertical="center" wrapText="1" readingOrder="1"/>
      <protection locked="0"/>
    </xf>
    <xf numFmtId="2" fontId="6" fillId="2" borderId="0" xfId="1" applyNumberFormat="1" applyFont="1" applyFill="1" applyBorder="1" applyAlignment="1" applyProtection="1">
      <alignment horizontal="center" vertical="center" wrapText="1" readingOrder="1"/>
      <protection locked="0"/>
    </xf>
    <xf numFmtId="2" fontId="9" fillId="0" borderId="1" xfId="14" applyNumberFormat="1" applyFont="1" applyBorder="1" applyAlignment="1" applyProtection="1">
      <alignment horizontal="left"/>
      <protection locked="0"/>
    </xf>
    <xf numFmtId="2" fontId="11" fillId="0" borderId="0" xfId="2" applyNumberFormat="1" applyFont="1" applyFill="1" applyBorder="1" applyAlignment="1">
      <alignment horizontal="right" readingOrder="1"/>
    </xf>
    <xf numFmtId="2" fontId="11" fillId="2" borderId="0" xfId="2" applyNumberFormat="1" applyFont="1" applyFill="1" applyBorder="1" applyAlignment="1" applyProtection="1">
      <alignment horizontal="right" readingOrder="1"/>
      <protection locked="0"/>
    </xf>
    <xf numFmtId="2" fontId="0" fillId="0" borderId="0" xfId="0" applyNumberFormat="1"/>
    <xf numFmtId="0" fontId="0" fillId="0" borderId="5" xfId="0" applyBorder="1"/>
    <xf numFmtId="0" fontId="0" fillId="0" borderId="8" xfId="0" applyBorder="1"/>
    <xf numFmtId="0" fontId="0" fillId="0" borderId="3" xfId="0" applyBorder="1"/>
    <xf numFmtId="2" fontId="11" fillId="0" borderId="4" xfId="2" applyNumberFormat="1" applyFont="1" applyFill="1" applyBorder="1" applyAlignment="1">
      <alignment horizontal="right" readingOrder="1"/>
    </xf>
    <xf numFmtId="169" fontId="11" fillId="0" borderId="4" xfId="2" applyNumberFormat="1" applyFont="1" applyFill="1" applyBorder="1" applyAlignment="1">
      <alignment horizontal="right" readingOrder="1"/>
    </xf>
    <xf numFmtId="2" fontId="47" fillId="0" borderId="4" xfId="2" applyNumberFormat="1" applyFont="1" applyFill="1" applyBorder="1" applyAlignment="1">
      <alignment horizontal="right" readingOrder="1"/>
    </xf>
    <xf numFmtId="0" fontId="37" fillId="0" borderId="0" xfId="0" applyFont="1" applyAlignment="1">
      <alignment horizontal="left" wrapText="1"/>
    </xf>
    <xf numFmtId="3" fontId="6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3" fontId="11" fillId="0" borderId="4" xfId="2" applyNumberFormat="1" applyFont="1" applyFill="1" applyBorder="1" applyAlignment="1">
      <alignment horizontal="right" readingOrder="1"/>
    </xf>
    <xf numFmtId="3" fontId="80" fillId="0" borderId="3" xfId="2" applyNumberFormat="1" applyFont="1" applyFill="1" applyBorder="1" applyAlignment="1" applyProtection="1">
      <alignment horizontal="right" readingOrder="1"/>
      <protection locked="0"/>
    </xf>
    <xf numFmtId="3" fontId="80" fillId="0" borderId="0" xfId="2" applyNumberFormat="1" applyFont="1" applyFill="1" applyBorder="1" applyAlignment="1" applyProtection="1">
      <alignment horizontal="right" readingOrder="1"/>
      <protection locked="0"/>
    </xf>
    <xf numFmtId="3" fontId="11" fillId="0" borderId="0" xfId="2" applyNumberFormat="1" applyFont="1" applyFill="1" applyBorder="1" applyAlignment="1" applyProtection="1">
      <alignment horizontal="right" readingOrder="1"/>
      <protection locked="0"/>
    </xf>
    <xf numFmtId="0" fontId="6" fillId="0" borderId="8" xfId="0" applyFont="1" applyBorder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17" fillId="0" borderId="0" xfId="0" applyNumberFormat="1" applyFont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2" fontId="6" fillId="0" borderId="0" xfId="0" applyNumberFormat="1" applyFont="1"/>
    <xf numFmtId="0" fontId="11" fillId="0" borderId="24" xfId="13" applyFont="1" applyBorder="1" applyAlignment="1">
      <alignment horizontal="center" wrapText="1"/>
    </xf>
    <xf numFmtId="0" fontId="11" fillId="0" borderId="4" xfId="13" applyFont="1" applyBorder="1" applyAlignment="1">
      <alignment horizontal="center"/>
    </xf>
    <xf numFmtId="0" fontId="74" fillId="0" borderId="0" xfId="0" applyFont="1" applyAlignment="1">
      <alignment horizontal="left" vertical="top"/>
    </xf>
    <xf numFmtId="49" fontId="17" fillId="0" borderId="0" xfId="0" applyNumberFormat="1" applyFont="1" applyAlignment="1" applyProtection="1">
      <alignment horizontal="left" vertical="center" textRotation="65" wrapText="1"/>
      <protection locked="0"/>
    </xf>
    <xf numFmtId="49" fontId="6" fillId="2" borderId="0" xfId="0" applyNumberFormat="1" applyFont="1" applyFill="1" applyAlignment="1" applyProtection="1">
      <alignment horizontal="center" vertical="center" wrapText="1" readingOrder="1"/>
      <protection locked="0"/>
    </xf>
    <xf numFmtId="49" fontId="9" fillId="0" borderId="0" xfId="14" applyNumberFormat="1" applyFont="1" applyAlignment="1" applyProtection="1">
      <alignment horizontal="left"/>
      <protection locked="0"/>
    </xf>
    <xf numFmtId="1" fontId="11" fillId="0" borderId="0" xfId="13" applyNumberFormat="1" applyFont="1" applyAlignment="1">
      <alignment horizontal="left" wrapText="1" readingOrder="1"/>
    </xf>
    <xf numFmtId="0" fontId="11" fillId="0" borderId="0" xfId="14" applyFont="1"/>
    <xf numFmtId="49" fontId="18" fillId="0" borderId="0" xfId="0" applyNumberFormat="1" applyFont="1" applyAlignment="1">
      <alignment wrapText="1"/>
    </xf>
    <xf numFmtId="0" fontId="71" fillId="0" borderId="0" xfId="14" applyFont="1"/>
    <xf numFmtId="0" fontId="53" fillId="0" borderId="0" xfId="0" applyFont="1" applyAlignment="1">
      <alignment vertical="center"/>
    </xf>
    <xf numFmtId="0" fontId="53" fillId="0" borderId="0" xfId="0" applyFont="1" applyAlignment="1">
      <alignment horizontal="right" vertical="center"/>
    </xf>
    <xf numFmtId="0" fontId="53" fillId="0" borderId="0" xfId="0" applyFont="1"/>
    <xf numFmtId="0" fontId="70" fillId="9" borderId="0" xfId="0" applyFont="1" applyFill="1" applyAlignment="1">
      <alignment horizontal="left" vertical="center"/>
    </xf>
    <xf numFmtId="49" fontId="14" fillId="0" borderId="4" xfId="0" applyNumberFormat="1" applyFont="1" applyBorder="1" applyAlignment="1">
      <alignment horizontal="center" vertical="top"/>
    </xf>
    <xf numFmtId="0" fontId="73" fillId="0" borderId="0" xfId="0" applyFont="1" applyAlignment="1">
      <alignment horizontal="left" vertical="center"/>
    </xf>
    <xf numFmtId="1" fontId="0" fillId="0" borderId="2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15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3" borderId="0" xfId="0" applyFill="1"/>
    <xf numFmtId="3" fontId="13" fillId="0" borderId="0" xfId="2" applyNumberFormat="1" applyFill="1" applyBorder="1" applyAlignment="1">
      <alignment horizontal="right"/>
    </xf>
    <xf numFmtId="49" fontId="4" fillId="0" borderId="0" xfId="0" applyNumberFormat="1" applyFont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2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3" fontId="4" fillId="0" borderId="3" xfId="2" applyNumberFormat="1" applyFont="1" applyFill="1" applyBorder="1" applyAlignment="1">
      <alignment horizontal="right"/>
    </xf>
    <xf numFmtId="3" fontId="4" fillId="0" borderId="1" xfId="2" applyNumberFormat="1" applyFont="1" applyFill="1" applyBorder="1" applyAlignment="1">
      <alignment horizontal="right"/>
    </xf>
    <xf numFmtId="49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readingOrder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2" borderId="2" xfId="0" applyFont="1" applyFill="1" applyBorder="1" applyAlignment="1" applyProtection="1">
      <alignment horizontal="center" readingOrder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2" borderId="3" xfId="0" applyFont="1" applyFill="1" applyBorder="1" applyAlignment="1" applyProtection="1">
      <alignment horizontal="center" readingOrder="1"/>
      <protection locked="0"/>
    </xf>
    <xf numFmtId="0" fontId="11" fillId="0" borderId="1" xfId="13" applyFont="1" applyBorder="1" applyAlignment="1">
      <alignment horizontal="left" wrapText="1" readingOrder="1"/>
    </xf>
    <xf numFmtId="3" fontId="4" fillId="0" borderId="1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49" fontId="40" fillId="0" borderId="0" xfId="13" applyNumberFormat="1" applyFont="1"/>
    <xf numFmtId="3" fontId="4" fillId="0" borderId="0" xfId="1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8" xfId="0" applyFont="1" applyFill="1" applyBorder="1" applyAlignment="1" applyProtection="1">
      <alignment horizontal="center" wrapText="1"/>
      <protection locked="0"/>
    </xf>
    <xf numFmtId="49" fontId="4" fillId="2" borderId="0" xfId="0" applyNumberFormat="1" applyFont="1" applyFill="1" applyAlignment="1" applyProtection="1">
      <alignment horizontal="left" wrapText="1" readingOrder="1"/>
      <protection locked="0"/>
    </xf>
    <xf numFmtId="2" fontId="4" fillId="2" borderId="0" xfId="2" applyNumberFormat="1" applyFont="1" applyFill="1" applyBorder="1" applyAlignment="1" applyProtection="1">
      <alignment horizontal="right" readingOrder="1"/>
      <protection locked="0"/>
    </xf>
    <xf numFmtId="3" fontId="4" fillId="0" borderId="0" xfId="2" applyNumberFormat="1" applyFont="1" applyFill="1" applyBorder="1" applyAlignment="1" applyProtection="1">
      <alignment horizontal="right" readingOrder="1"/>
      <protection locked="0"/>
    </xf>
    <xf numFmtId="49" fontId="4" fillId="2" borderId="6" xfId="0" applyNumberFormat="1" applyFont="1" applyFill="1" applyBorder="1" applyAlignment="1" applyProtection="1">
      <alignment horizontal="left" wrapText="1" readingOrder="1"/>
      <protection locked="0"/>
    </xf>
    <xf numFmtId="2" fontId="4" fillId="2" borderId="3" xfId="2" applyNumberFormat="1" applyFont="1" applyFill="1" applyBorder="1" applyAlignment="1" applyProtection="1">
      <alignment horizontal="right" readingOrder="1"/>
      <protection locked="0"/>
    </xf>
    <xf numFmtId="3" fontId="4" fillId="0" borderId="3" xfId="2" applyNumberFormat="1" applyFont="1" applyFill="1" applyBorder="1" applyAlignment="1" applyProtection="1">
      <alignment horizontal="right" readingOrder="1"/>
      <protection locked="0"/>
    </xf>
    <xf numFmtId="0" fontId="6" fillId="0" borderId="1" xfId="0" applyFont="1" applyBorder="1"/>
    <xf numFmtId="2" fontId="0" fillId="0" borderId="1" xfId="0" applyNumberFormat="1" applyBorder="1"/>
    <xf numFmtId="1" fontId="0" fillId="0" borderId="10" xfId="0" applyNumberFormat="1" applyBorder="1" applyAlignment="1">
      <alignment horizontal="center" vertical="center"/>
    </xf>
    <xf numFmtId="3" fontId="4" fillId="0" borderId="4" xfId="1" applyNumberFormat="1" applyFont="1" applyBorder="1" applyAlignment="1">
      <alignment horizontal="right"/>
    </xf>
    <xf numFmtId="0" fontId="4" fillId="0" borderId="1" xfId="18" applyFont="1" applyBorder="1" applyAlignment="1">
      <alignment horizontal="center" wrapText="1"/>
    </xf>
    <xf numFmtId="49" fontId="4" fillId="0" borderId="1" xfId="18" applyNumberFormat="1" applyFont="1" applyBorder="1" applyAlignment="1">
      <alignment horizontal="left" wrapText="1" readingOrder="1"/>
    </xf>
    <xf numFmtId="164" fontId="4" fillId="0" borderId="1" xfId="24" applyNumberFormat="1" applyFont="1" applyFill="1" applyBorder="1" applyAlignment="1">
      <alignment horizontal="right" readingOrder="1"/>
    </xf>
    <xf numFmtId="3" fontId="4" fillId="0" borderId="1" xfId="24" applyNumberFormat="1" applyFont="1" applyFill="1" applyBorder="1" applyAlignment="1">
      <alignment horizontal="right" readingOrder="1"/>
    </xf>
    <xf numFmtId="3" fontId="4" fillId="0" borderId="1" xfId="25" applyNumberFormat="1" applyFont="1" applyFill="1" applyBorder="1" applyAlignment="1">
      <alignment horizontal="right" readingOrder="1"/>
    </xf>
    <xf numFmtId="0" fontId="4" fillId="0" borderId="3" xfId="18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 readingOrder="1"/>
    </xf>
    <xf numFmtId="0" fontId="2" fillId="0" borderId="0" xfId="26"/>
    <xf numFmtId="49" fontId="18" fillId="0" borderId="0" xfId="14" applyNumberFormat="1" applyFont="1" applyAlignment="1">
      <alignment horizontal="left" vertical="top" wrapText="1" readingOrder="1"/>
    </xf>
    <xf numFmtId="0" fontId="4" fillId="0" borderId="0" xfId="14" applyFont="1" applyAlignment="1">
      <alignment horizontal="center" wrapText="1"/>
    </xf>
    <xf numFmtId="0" fontId="9" fillId="0" borderId="0" xfId="0" applyFont="1" applyAlignment="1">
      <alignment horizontal="left" readingOrder="1"/>
    </xf>
    <xf numFmtId="0" fontId="25" fillId="0" borderId="0" xfId="0" applyFont="1" applyAlignment="1">
      <alignment horizontal="left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left"/>
    </xf>
    <xf numFmtId="0" fontId="14" fillId="0" borderId="0" xfId="14" applyFont="1" applyAlignment="1">
      <alignment horizontal="center" vertical="top"/>
    </xf>
    <xf numFmtId="49" fontId="14" fillId="0" borderId="0" xfId="14" applyNumberFormat="1" applyFont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4" fillId="0" borderId="5" xfId="0" applyFont="1" applyBorder="1" applyAlignment="1">
      <alignment horizontal="center" wrapText="1"/>
    </xf>
    <xf numFmtId="0" fontId="4" fillId="0" borderId="3" xfId="14" quotePrefix="1" applyFont="1" applyBorder="1" applyAlignment="1">
      <alignment horizontal="center" wrapText="1"/>
    </xf>
    <xf numFmtId="0" fontId="4" fillId="0" borderId="3" xfId="0" quotePrefix="1" applyFont="1" applyBorder="1" applyAlignment="1">
      <alignment horizontal="center" wrapText="1"/>
    </xf>
    <xf numFmtId="0" fontId="14" fillId="0" borderId="0" xfId="17" applyFont="1" applyAlignment="1">
      <alignment horizontal="center" wrapText="1" readingOrder="1"/>
    </xf>
    <xf numFmtId="0" fontId="13" fillId="0" borderId="3" xfId="18" quotePrefix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0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8" fillId="0" borderId="2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14" fillId="0" borderId="0" xfId="14" applyFont="1" applyAlignment="1">
      <alignment horizontal="center"/>
    </xf>
    <xf numFmtId="0" fontId="80" fillId="0" borderId="0" xfId="18" applyFont="1" applyAlignment="1">
      <alignment horizontal="center" wrapText="1" readingOrder="1"/>
    </xf>
    <xf numFmtId="0" fontId="13" fillId="0" borderId="0" xfId="18" applyAlignment="1">
      <alignment horizontal="center" wrapText="1" readingOrder="1"/>
    </xf>
    <xf numFmtId="0" fontId="13" fillId="0" borderId="2" xfId="18" quotePrefix="1" applyBorder="1" applyAlignment="1">
      <alignment horizontal="center" readingOrder="1"/>
    </xf>
    <xf numFmtId="49" fontId="0" fillId="0" borderId="0" xfId="0" applyNumberFormat="1" applyAlignment="1">
      <alignment horizontal="center"/>
    </xf>
    <xf numFmtId="0" fontId="13" fillId="0" borderId="2" xfId="18" quotePrefix="1" applyBorder="1" applyAlignment="1">
      <alignment horizontal="center" wrapText="1" readingOrder="1"/>
    </xf>
    <xf numFmtId="0" fontId="13" fillId="0" borderId="3" xfId="18" quotePrefix="1" applyBorder="1" applyAlignment="1">
      <alignment horizontal="center" wrapText="1" readingOrder="1"/>
    </xf>
    <xf numFmtId="0" fontId="13" fillId="0" borderId="0" xfId="18" quotePrefix="1" applyAlignment="1">
      <alignment horizontal="center" wrapText="1" readingOrder="1"/>
    </xf>
    <xf numFmtId="0" fontId="15" fillId="0" borderId="0" xfId="0" applyFont="1" applyAlignment="1">
      <alignment horizontal="center"/>
    </xf>
    <xf numFmtId="0" fontId="3" fillId="0" borderId="0" xfId="23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6" fillId="0" borderId="0" xfId="14" applyFont="1" applyAlignment="1">
      <alignment horizontal="center"/>
    </xf>
    <xf numFmtId="0" fontId="71" fillId="0" borderId="0" xfId="14" applyFont="1" applyAlignment="1">
      <alignment horizontal="center"/>
    </xf>
    <xf numFmtId="0" fontId="11" fillId="0" borderId="0" xfId="14" applyFont="1" applyAlignment="1">
      <alignment horizontal="center" wrapText="1" readingOrder="1"/>
    </xf>
    <xf numFmtId="49" fontId="5" fillId="0" borderId="0" xfId="0" applyNumberFormat="1" applyFont="1" applyAlignment="1">
      <alignment horizontal="center" wrapText="1"/>
    </xf>
    <xf numFmtId="49" fontId="14" fillId="0" borderId="0" xfId="14" applyNumberFormat="1" applyFont="1" applyAlignment="1">
      <alignment horizontal="center" vertical="top" wrapText="1"/>
    </xf>
    <xf numFmtId="0" fontId="68" fillId="0" borderId="8" xfId="0" applyFont="1" applyBorder="1" applyAlignment="1">
      <alignment horizontal="center" vertical="center"/>
    </xf>
    <xf numFmtId="1" fontId="14" fillId="0" borderId="0" xfId="17" applyNumberFormat="1" applyFont="1" applyAlignment="1">
      <alignment horizontal="center" wrapText="1" readingOrder="1"/>
    </xf>
    <xf numFmtId="49" fontId="14" fillId="0" borderId="4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70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49" fontId="2" fillId="0" borderId="10" xfId="26" applyNumberFormat="1" applyBorder="1"/>
    <xf numFmtId="0" fontId="2" fillId="0" borderId="10" xfId="26" applyBorder="1"/>
    <xf numFmtId="49" fontId="6" fillId="0" borderId="0" xfId="14" applyNumberFormat="1" applyFont="1" applyAlignment="1">
      <alignment horizontal="center" wrapText="1"/>
    </xf>
    <xf numFmtId="0" fontId="65" fillId="0" borderId="0" xfId="14" applyAlignment="1">
      <alignment horizontal="center"/>
    </xf>
    <xf numFmtId="49" fontId="6" fillId="0" borderId="0" xfId="14" applyNumberFormat="1" applyFont="1" applyAlignment="1" applyProtection="1">
      <alignment horizontal="center" vertical="center" wrapText="1" readingOrder="1"/>
      <protection locked="0"/>
    </xf>
    <xf numFmtId="0" fontId="4" fillId="8" borderId="8" xfId="14" applyFont="1" applyFill="1" applyBorder="1" applyAlignment="1" applyProtection="1">
      <alignment horizontal="center"/>
      <protection locked="0"/>
    </xf>
    <xf numFmtId="0" fontId="9" fillId="0" borderId="1" xfId="14" applyFont="1" applyBorder="1" applyAlignment="1" applyProtection="1">
      <alignment horizontal="center"/>
      <protection locked="0"/>
    </xf>
    <xf numFmtId="0" fontId="11" fillId="0" borderId="0" xfId="13" applyFont="1" applyAlignment="1">
      <alignment horizontal="center" wrapText="1" readingOrder="1"/>
    </xf>
    <xf numFmtId="0" fontId="5" fillId="0" borderId="0" xfId="0" applyFont="1" applyAlignment="1" applyProtection="1">
      <alignment horizontal="center" wrapText="1"/>
      <protection locked="0"/>
    </xf>
    <xf numFmtId="0" fontId="77" fillId="0" borderId="2" xfId="0" applyFont="1" applyBorder="1" applyAlignment="1">
      <alignment horizontal="center"/>
    </xf>
    <xf numFmtId="49" fontId="14" fillId="0" borderId="0" xfId="0" applyNumberFormat="1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49" fontId="2" fillId="0" borderId="3" xfId="26" applyNumberFormat="1" applyBorder="1"/>
    <xf numFmtId="0" fontId="2" fillId="0" borderId="3" xfId="26" applyBorder="1"/>
    <xf numFmtId="0" fontId="6" fillId="0" borderId="19" xfId="14" applyFont="1" applyBorder="1" applyAlignment="1">
      <alignment horizontal="center" wrapText="1"/>
    </xf>
    <xf numFmtId="3" fontId="6" fillId="0" borderId="35" xfId="4" applyNumberFormat="1" applyFont="1" applyFill="1" applyBorder="1" applyAlignment="1">
      <alignment horizontal="center" wrapText="1"/>
    </xf>
    <xf numFmtId="3" fontId="6" fillId="0" borderId="19" xfId="4" applyNumberFormat="1" applyFont="1" applyFill="1" applyBorder="1" applyAlignment="1">
      <alignment horizontal="center" wrapText="1"/>
    </xf>
    <xf numFmtId="49" fontId="60" fillId="0" borderId="36" xfId="0" applyNumberFormat="1" applyFont="1" applyBorder="1" applyAlignment="1">
      <alignment horizontal="left" vertical="center" wrapText="1"/>
    </xf>
    <xf numFmtId="49" fontId="5" fillId="0" borderId="37" xfId="0" applyNumberFormat="1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horizontal="center" vertical="center" wrapText="1"/>
    </xf>
    <xf numFmtId="3" fontId="6" fillId="0" borderId="35" xfId="1" applyNumberFormat="1" applyFont="1" applyFill="1" applyBorder="1" applyAlignment="1">
      <alignment horizontal="center" vertical="center" wrapText="1"/>
    </xf>
    <xf numFmtId="49" fontId="2" fillId="0" borderId="39" xfId="26" applyNumberFormat="1" applyBorder="1"/>
    <xf numFmtId="49" fontId="2" fillId="0" borderId="21" xfId="26" applyNumberFormat="1" applyBorder="1"/>
    <xf numFmtId="49" fontId="2" fillId="0" borderId="40" xfId="26" applyNumberFormat="1" applyBorder="1"/>
    <xf numFmtId="0" fontId="2" fillId="0" borderId="41" xfId="26" applyBorder="1"/>
    <xf numFmtId="49" fontId="2" fillId="0" borderId="41" xfId="26" applyNumberFormat="1" applyBorder="1"/>
    <xf numFmtId="49" fontId="9" fillId="12" borderId="1" xfId="0" applyNumberFormat="1" applyFont="1" applyFill="1" applyBorder="1"/>
    <xf numFmtId="49" fontId="5" fillId="12" borderId="1" xfId="0" applyNumberFormat="1" applyFont="1" applyFill="1" applyBorder="1" applyAlignment="1">
      <alignment wrapText="1"/>
    </xf>
    <xf numFmtId="0" fontId="5" fillId="12" borderId="1" xfId="0" applyFont="1" applyFill="1" applyBorder="1" applyAlignment="1">
      <alignment horizontal="center" wrapText="1"/>
    </xf>
    <xf numFmtId="49" fontId="5" fillId="12" borderId="1" xfId="0" applyNumberFormat="1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/>
    </xf>
    <xf numFmtId="3" fontId="5" fillId="12" borderId="1" xfId="2" applyNumberFormat="1" applyFont="1" applyFill="1" applyBorder="1" applyAlignment="1">
      <alignment horizontal="right"/>
    </xf>
    <xf numFmtId="0" fontId="27" fillId="12" borderId="1" xfId="0" applyFont="1" applyFill="1" applyBorder="1" applyAlignment="1">
      <alignment horizontal="left" vertical="top"/>
    </xf>
    <xf numFmtId="0" fontId="27" fillId="12" borderId="1" xfId="0" applyFont="1" applyFill="1" applyBorder="1" applyAlignment="1">
      <alignment horizontal="left" vertical="top" wrapText="1"/>
    </xf>
    <xf numFmtId="0" fontId="27" fillId="12" borderId="1" xfId="0" applyFont="1" applyFill="1" applyBorder="1" applyAlignment="1">
      <alignment horizontal="center" vertical="top" wrapText="1"/>
    </xf>
    <xf numFmtId="0" fontId="0" fillId="12" borderId="1" xfId="0" applyFill="1" applyBorder="1"/>
    <xf numFmtId="49" fontId="5" fillId="12" borderId="1" xfId="0" applyNumberFormat="1" applyFont="1" applyFill="1" applyBorder="1"/>
    <xf numFmtId="49" fontId="5" fillId="12" borderId="1" xfId="0" applyNumberFormat="1" applyFont="1" applyFill="1" applyBorder="1" applyAlignment="1">
      <alignment horizontal="left" wrapText="1"/>
    </xf>
    <xf numFmtId="49" fontId="23" fillId="12" borderId="1" xfId="0" applyNumberFormat="1" applyFont="1" applyFill="1" applyBorder="1"/>
    <xf numFmtId="3" fontId="17" fillId="12" borderId="1" xfId="2" applyNumberFormat="1" applyFont="1" applyFill="1" applyBorder="1" applyAlignment="1">
      <alignment horizontal="right"/>
    </xf>
    <xf numFmtId="0" fontId="13" fillId="0" borderId="5" xfId="18" applyBorder="1" applyAlignment="1">
      <alignment horizontal="center" readingOrder="1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6" fillId="0" borderId="8" xfId="0" applyFont="1" applyBorder="1" applyAlignment="1">
      <alignment horizontal="left"/>
    </xf>
    <xf numFmtId="0" fontId="56" fillId="0" borderId="5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4" fillId="0" borderId="2" xfId="14" applyFont="1" applyBorder="1" applyAlignment="1">
      <alignment horizontal="center" vertical="center" wrapText="1"/>
    </xf>
    <xf numFmtId="0" fontId="4" fillId="0" borderId="3" xfId="14" applyFont="1" applyBorder="1" applyAlignment="1">
      <alignment horizontal="center" vertical="center" wrapText="1"/>
    </xf>
    <xf numFmtId="3" fontId="4" fillId="0" borderId="8" xfId="2" applyNumberFormat="1" applyFont="1" applyFill="1" applyBorder="1" applyAlignment="1">
      <alignment horizontal="center" vertical="center" wrapText="1" readingOrder="1"/>
    </xf>
    <xf numFmtId="3" fontId="4" fillId="0" borderId="3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wrapText="1"/>
    </xf>
    <xf numFmtId="49" fontId="18" fillId="0" borderId="6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7" fillId="0" borderId="0" xfId="14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0" fontId="8" fillId="0" borderId="8" xfId="14" applyFont="1" applyBorder="1" applyAlignment="1" applyProtection="1">
      <alignment vertical="top"/>
      <protection locked="0"/>
    </xf>
    <xf numFmtId="0" fontId="8" fillId="0" borderId="5" xfId="14" applyFont="1" applyBorder="1" applyAlignment="1" applyProtection="1">
      <alignment vertical="top"/>
      <protection locked="0"/>
    </xf>
    <xf numFmtId="0" fontId="6" fillId="0" borderId="25" xfId="14" applyFont="1" applyBorder="1" applyAlignment="1">
      <alignment horizontal="center" vertical="center" wrapText="1"/>
    </xf>
    <xf numFmtId="3" fontId="6" fillId="0" borderId="35" xfId="4" applyNumberFormat="1" applyFont="1" applyFill="1" applyBorder="1" applyAlignment="1">
      <alignment horizontal="center" vertical="center" wrapText="1"/>
    </xf>
    <xf numFmtId="49" fontId="9" fillId="12" borderId="1" xfId="13" applyNumberFormat="1" applyFont="1" applyFill="1" applyBorder="1"/>
    <xf numFmtId="49" fontId="11" fillId="12" borderId="1" xfId="13" applyNumberFormat="1" applyFont="1" applyFill="1" applyBorder="1"/>
    <xf numFmtId="0" fontId="11" fillId="12" borderId="1" xfId="13" applyFont="1" applyFill="1" applyBorder="1" applyAlignment="1">
      <alignment horizontal="center" wrapText="1" readingOrder="1"/>
    </xf>
    <xf numFmtId="0" fontId="11" fillId="12" borderId="1" xfId="13" applyFont="1" applyFill="1" applyBorder="1" applyAlignment="1">
      <alignment horizontal="center" wrapText="1"/>
    </xf>
    <xf numFmtId="0" fontId="11" fillId="12" borderId="1" xfId="13" applyFont="1" applyFill="1" applyBorder="1" applyAlignment="1">
      <alignment horizontal="left" wrapText="1" readingOrder="1"/>
    </xf>
    <xf numFmtId="0" fontId="11" fillId="12" borderId="1" xfId="13" applyFont="1" applyFill="1" applyBorder="1" applyAlignment="1">
      <alignment horizontal="center"/>
    </xf>
    <xf numFmtId="3" fontId="11" fillId="12" borderId="1" xfId="2" applyNumberFormat="1" applyFont="1" applyFill="1" applyBorder="1" applyAlignment="1">
      <alignment horizontal="right" readingOrder="1"/>
    </xf>
    <xf numFmtId="169" fontId="11" fillId="12" borderId="1" xfId="2" applyNumberFormat="1" applyFont="1" applyFill="1" applyBorder="1" applyAlignment="1">
      <alignment horizontal="right" readingOrder="1"/>
    </xf>
    <xf numFmtId="0" fontId="89" fillId="0" borderId="24" xfId="13" applyFont="1" applyBorder="1" applyAlignment="1">
      <alignment horizontal="left" wrapText="1" readingOrder="1"/>
    </xf>
    <xf numFmtId="0" fontId="4" fillId="11" borderId="5" xfId="0" applyFont="1" applyFill="1" applyBorder="1"/>
    <xf numFmtId="49" fontId="9" fillId="12" borderId="24" xfId="13" applyNumberFormat="1" applyFont="1" applyFill="1" applyBorder="1"/>
    <xf numFmtId="49" fontId="11" fillId="12" borderId="24" xfId="13" applyNumberFormat="1" applyFont="1" applyFill="1" applyBorder="1"/>
    <xf numFmtId="1" fontId="11" fillId="12" borderId="24" xfId="13" applyNumberFormat="1" applyFont="1" applyFill="1" applyBorder="1" applyAlignment="1">
      <alignment horizontal="left" wrapText="1" readingOrder="1"/>
    </xf>
    <xf numFmtId="49" fontId="4" fillId="0" borderId="0" xfId="0" applyNumberFormat="1" applyFont="1" applyAlignment="1">
      <alignment horizontal="left" wrapText="1" readingOrder="1"/>
    </xf>
    <xf numFmtId="0" fontId="7" fillId="0" borderId="6" xfId="0" applyFont="1" applyBorder="1"/>
    <xf numFmtId="0" fontId="17" fillId="0" borderId="43" xfId="0" applyFont="1" applyBorder="1" applyAlignment="1">
      <alignment horizontal="center" wrapText="1"/>
    </xf>
    <xf numFmtId="3" fontId="17" fillId="0" borderId="43" xfId="2" applyNumberFormat="1" applyFont="1" applyFill="1" applyBorder="1" applyAlignment="1">
      <alignment horizontal="center" wrapText="1"/>
    </xf>
    <xf numFmtId="44" fontId="17" fillId="0" borderId="43" xfId="2" applyNumberFormat="1" applyFont="1" applyFill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3" fontId="17" fillId="0" borderId="47" xfId="2" applyNumberFormat="1" applyFont="1" applyFill="1" applyBorder="1" applyAlignment="1">
      <alignment horizontal="center" wrapText="1"/>
    </xf>
    <xf numFmtId="44" fontId="17" fillId="0" borderId="47" xfId="2" applyNumberFormat="1" applyFont="1" applyFill="1" applyBorder="1" applyAlignment="1">
      <alignment horizontal="center" wrapText="1"/>
    </xf>
    <xf numFmtId="49" fontId="5" fillId="0" borderId="50" xfId="0" applyNumberFormat="1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3" fontId="6" fillId="0" borderId="50" xfId="1" applyNumberFormat="1" applyFont="1" applyFill="1" applyBorder="1" applyAlignment="1">
      <alignment horizontal="center" vertical="center" wrapText="1"/>
    </xf>
    <xf numFmtId="44" fontId="7" fillId="12" borderId="0" xfId="0" applyNumberFormat="1" applyFont="1" applyFill="1"/>
    <xf numFmtId="49" fontId="23" fillId="0" borderId="9" xfId="0" applyNumberFormat="1" applyFont="1" applyBorder="1" applyAlignment="1">
      <alignment horizontal="left"/>
    </xf>
    <xf numFmtId="0" fontId="70" fillId="0" borderId="9" xfId="0" applyFont="1" applyBorder="1" applyAlignment="1">
      <alignment horizontal="left" vertical="center"/>
    </xf>
    <xf numFmtId="0" fontId="70" fillId="0" borderId="9" xfId="0" applyFont="1" applyBorder="1" applyAlignment="1">
      <alignment vertical="center"/>
    </xf>
    <xf numFmtId="49" fontId="18" fillId="0" borderId="9" xfId="0" applyNumberFormat="1" applyFont="1" applyBorder="1" applyAlignment="1">
      <alignment horizontal="left" indent="2"/>
    </xf>
    <xf numFmtId="49" fontId="5" fillId="0" borderId="25" xfId="14" applyNumberFormat="1" applyFont="1" applyBorder="1" applyAlignment="1">
      <alignment horizontal="left" textRotation="65" wrapText="1"/>
    </xf>
    <xf numFmtId="49" fontId="5" fillId="0" borderId="35" xfId="14" applyNumberFormat="1" applyFont="1" applyBorder="1" applyAlignment="1">
      <alignment horizontal="left" textRotation="65" wrapText="1"/>
    </xf>
    <xf numFmtId="49" fontId="5" fillId="2" borderId="25" xfId="0" applyNumberFormat="1" applyFont="1" applyFill="1" applyBorder="1" applyAlignment="1" applyProtection="1">
      <alignment horizontal="left" vertical="center" textRotation="65" wrapText="1"/>
      <protection locked="0"/>
    </xf>
    <xf numFmtId="49" fontId="5" fillId="2" borderId="35" xfId="0" applyNumberFormat="1" applyFont="1" applyFill="1" applyBorder="1" applyAlignment="1" applyProtection="1">
      <alignment horizontal="left" vertical="center" textRotation="65" wrapText="1"/>
      <protection locked="0"/>
    </xf>
    <xf numFmtId="49" fontId="17" fillId="0" borderId="25" xfId="0" applyNumberFormat="1" applyFont="1" applyBorder="1" applyAlignment="1" applyProtection="1">
      <alignment horizontal="left" vertical="center" textRotation="65" wrapText="1"/>
      <protection locked="0"/>
    </xf>
    <xf numFmtId="0" fontId="85" fillId="10" borderId="37" xfId="0" applyFont="1" applyFill="1" applyBorder="1" applyAlignment="1">
      <alignment horizontal="center" vertical="center" wrapText="1"/>
    </xf>
    <xf numFmtId="0" fontId="85" fillId="10" borderId="5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1" fillId="0" borderId="0" xfId="0" applyFont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4" fillId="13" borderId="10" xfId="1" applyNumberFormat="1" applyFont="1" applyFill="1" applyBorder="1" applyAlignment="1">
      <alignment horizontal="right"/>
    </xf>
    <xf numFmtId="3" fontId="11" fillId="2" borderId="0" xfId="25" applyNumberFormat="1" applyFont="1" applyFill="1" applyAlignment="1" applyProtection="1">
      <alignment horizontal="right" readingOrder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 readingOrder="1"/>
      <protection locked="0"/>
    </xf>
    <xf numFmtId="3" fontId="4" fillId="2" borderId="0" xfId="25" applyNumberFormat="1" applyFont="1" applyFill="1" applyAlignment="1" applyProtection="1">
      <alignment horizontal="right" readingOrder="1"/>
      <protection locked="0"/>
    </xf>
    <xf numFmtId="3" fontId="4" fillId="2" borderId="2" xfId="25" applyNumberFormat="1" applyFont="1" applyFill="1" applyBorder="1" applyAlignment="1" applyProtection="1">
      <alignment horizontal="right" readingOrder="1"/>
      <protection locked="0"/>
    </xf>
    <xf numFmtId="49" fontId="4" fillId="0" borderId="3" xfId="17" applyNumberFormat="1" applyFont="1" applyBorder="1" applyAlignment="1" applyProtection="1">
      <alignment wrapText="1"/>
      <protection locked="0"/>
    </xf>
    <xf numFmtId="3" fontId="4" fillId="2" borderId="3" xfId="25" applyNumberFormat="1" applyFont="1" applyFill="1" applyBorder="1" applyAlignment="1" applyProtection="1">
      <alignment horizontal="right" readingOrder="1"/>
      <protection locked="0"/>
    </xf>
    <xf numFmtId="49" fontId="0" fillId="0" borderId="3" xfId="0" applyNumberFormat="1" applyBorder="1" applyAlignment="1">
      <alignment horizontal="center"/>
    </xf>
    <xf numFmtId="0" fontId="18" fillId="0" borderId="0" xfId="0" applyFont="1" applyAlignment="1">
      <alignment horizontal="left" wrapText="1"/>
    </xf>
    <xf numFmtId="164" fontId="4" fillId="2" borderId="3" xfId="25" applyNumberFormat="1" applyFont="1" applyFill="1" applyBorder="1" applyAlignment="1" applyProtection="1">
      <alignment horizontal="right" readingOrder="1"/>
      <protection locked="0"/>
    </xf>
    <xf numFmtId="49" fontId="4" fillId="14" borderId="3" xfId="17" applyNumberFormat="1" applyFont="1" applyFill="1" applyBorder="1" applyAlignment="1" applyProtection="1">
      <alignment horizontal="center" wrapText="1"/>
      <protection locked="0"/>
    </xf>
    <xf numFmtId="49" fontId="4" fillId="0" borderId="5" xfId="17" applyNumberFormat="1" applyFont="1" applyBorder="1" applyAlignment="1" applyProtection="1">
      <alignment horizontal="center" wrapText="1"/>
      <protection locked="0"/>
    </xf>
    <xf numFmtId="49" fontId="4" fillId="0" borderId="2" xfId="17" applyNumberFormat="1" applyFont="1" applyBorder="1" applyAlignment="1" applyProtection="1">
      <alignment wrapText="1"/>
      <protection locked="0"/>
    </xf>
    <xf numFmtId="49" fontId="4" fillId="0" borderId="8" xfId="17" applyNumberFormat="1" applyFont="1" applyBorder="1" applyAlignment="1" applyProtection="1">
      <alignment wrapText="1"/>
      <protection locked="0"/>
    </xf>
    <xf numFmtId="164" fontId="4" fillId="2" borderId="2" xfId="25" applyNumberFormat="1" applyFont="1" applyFill="1" applyBorder="1" applyAlignment="1" applyProtection="1">
      <alignment horizontal="right" readingOrder="1"/>
      <protection locked="0"/>
    </xf>
    <xf numFmtId="49" fontId="4" fillId="0" borderId="2" xfId="17" applyNumberFormat="1" applyFont="1" applyBorder="1" applyAlignment="1" applyProtection="1">
      <alignment horizontal="center" wrapText="1"/>
      <protection locked="0"/>
    </xf>
    <xf numFmtId="49" fontId="4" fillId="0" borderId="10" xfId="17" applyNumberFormat="1" applyFont="1" applyBorder="1" applyAlignment="1" applyProtection="1">
      <alignment horizontal="center" wrapText="1"/>
      <protection locked="0"/>
    </xf>
    <xf numFmtId="49" fontId="4" fillId="0" borderId="5" xfId="8" applyNumberFormat="1" applyFont="1" applyFill="1" applyBorder="1" applyAlignment="1">
      <alignment horizontal="center"/>
    </xf>
    <xf numFmtId="49" fontId="4" fillId="0" borderId="23" xfId="8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4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0" fontId="4" fillId="0" borderId="0" xfId="27"/>
    <xf numFmtId="0" fontId="4" fillId="0" borderId="0" xfId="27" applyAlignment="1">
      <alignment horizontal="center"/>
    </xf>
    <xf numFmtId="0" fontId="4" fillId="0" borderId="0" xfId="27" applyAlignment="1">
      <alignment horizontal="left"/>
    </xf>
    <xf numFmtId="0" fontId="26" fillId="0" borderId="0" xfId="27" applyFont="1"/>
    <xf numFmtId="0" fontId="26" fillId="15" borderId="0" xfId="27" applyFont="1" applyFill="1"/>
    <xf numFmtId="3" fontId="26" fillId="15" borderId="0" xfId="1" applyNumberFormat="1" applyFont="1" applyFill="1" applyAlignment="1">
      <alignment horizontal="right"/>
    </xf>
    <xf numFmtId="0" fontId="26" fillId="15" borderId="0" xfId="27" applyFont="1" applyFill="1" applyAlignment="1">
      <alignment horizontal="center"/>
    </xf>
    <xf numFmtId="0" fontId="26" fillId="15" borderId="0" xfId="27" applyFont="1" applyFill="1" applyAlignment="1">
      <alignment horizontal="left"/>
    </xf>
    <xf numFmtId="0" fontId="9" fillId="15" borderId="0" xfId="27" applyFont="1" applyFill="1" applyAlignment="1">
      <alignment vertical="center"/>
    </xf>
    <xf numFmtId="44" fontId="6" fillId="0" borderId="10" xfId="28" applyFont="1" applyFill="1" applyBorder="1"/>
    <xf numFmtId="0" fontId="4" fillId="0" borderId="10" xfId="27" applyBorder="1" applyAlignment="1">
      <alignment horizontal="center"/>
    </xf>
    <xf numFmtId="0" fontId="4" fillId="0" borderId="10" xfId="27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 readingOrder="1"/>
    </xf>
    <xf numFmtId="165" fontId="4" fillId="0" borderId="3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right" readingOrder="1"/>
    </xf>
    <xf numFmtId="0" fontId="4" fillId="0" borderId="3" xfId="27" applyBorder="1" applyAlignment="1">
      <alignment horizontal="center" readingOrder="1"/>
    </xf>
    <xf numFmtId="49" fontId="4" fillId="0" borderId="6" xfId="27" applyNumberFormat="1" applyBorder="1" applyAlignment="1">
      <alignment horizontal="left" vertical="center" wrapText="1" readingOrder="1"/>
    </xf>
    <xf numFmtId="0" fontId="4" fillId="0" borderId="5" xfId="27" applyBorder="1" applyAlignment="1">
      <alignment horizontal="center" vertical="center" wrapText="1"/>
    </xf>
    <xf numFmtId="0" fontId="4" fillId="0" borderId="3" xfId="27" applyBorder="1" applyAlignment="1">
      <alignment horizontal="center" vertical="center" wrapText="1"/>
    </xf>
    <xf numFmtId="49" fontId="5" fillId="0" borderId="0" xfId="27" applyNumberFormat="1" applyFont="1"/>
    <xf numFmtId="49" fontId="23" fillId="0" borderId="0" xfId="27" applyNumberFormat="1" applyFont="1" applyAlignment="1">
      <alignment horizontal="left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 readingOrder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 readingOrder="1"/>
    </xf>
    <xf numFmtId="0" fontId="4" fillId="0" borderId="2" xfId="27" applyBorder="1" applyAlignment="1">
      <alignment horizontal="center" readingOrder="1"/>
    </xf>
    <xf numFmtId="49" fontId="4" fillId="0" borderId="7" xfId="27" applyNumberFormat="1" applyBorder="1" applyAlignment="1">
      <alignment horizontal="left" vertical="center" wrapText="1" readingOrder="1"/>
    </xf>
    <xf numFmtId="0" fontId="4" fillId="0" borderId="0" xfId="27" applyAlignment="1">
      <alignment horizontal="center" vertical="center" wrapText="1"/>
    </xf>
    <xf numFmtId="0" fontId="4" fillId="0" borderId="2" xfId="27" applyBorder="1" applyAlignment="1">
      <alignment horizontal="center" vertical="center" wrapText="1"/>
    </xf>
    <xf numFmtId="49" fontId="5" fillId="0" borderId="7" xfId="27" applyNumberFormat="1" applyFont="1" applyBorder="1"/>
    <xf numFmtId="44" fontId="6" fillId="0" borderId="0" xfId="27" applyNumberFormat="1" applyFont="1"/>
    <xf numFmtId="0" fontId="4" fillId="0" borderId="0" xfId="27" applyAlignment="1">
      <alignment horizontal="center" wrapText="1"/>
    </xf>
    <xf numFmtId="3" fontId="4" fillId="0" borderId="0" xfId="1" applyNumberFormat="1" applyFont="1" applyFill="1" applyAlignment="1">
      <alignment horizontal="right" readingOrder="1"/>
    </xf>
    <xf numFmtId="165" fontId="4" fillId="0" borderId="0" xfId="1" applyNumberFormat="1" applyFont="1" applyFill="1" applyAlignment="1">
      <alignment horizontal="right" readingOrder="1"/>
    </xf>
    <xf numFmtId="0" fontId="4" fillId="0" borderId="0" xfId="27" applyAlignment="1">
      <alignment horizontal="center" readingOrder="1"/>
    </xf>
    <xf numFmtId="0" fontId="4" fillId="0" borderId="0" xfId="27" applyAlignment="1">
      <alignment horizontal="left" wrapText="1" readingOrder="1"/>
    </xf>
    <xf numFmtId="49" fontId="14" fillId="0" borderId="0" xfId="27" applyNumberFormat="1" applyFont="1"/>
    <xf numFmtId="49" fontId="4" fillId="0" borderId="0" xfId="27" applyNumberFormat="1"/>
    <xf numFmtId="0" fontId="11" fillId="0" borderId="0" xfId="27" applyFont="1" applyAlignment="1">
      <alignment horizontal="center"/>
    </xf>
    <xf numFmtId="165" fontId="11" fillId="0" borderId="0" xfId="1" applyNumberFormat="1" applyFont="1" applyFill="1" applyAlignment="1">
      <alignment horizontal="right" readingOrder="1"/>
    </xf>
    <xf numFmtId="0" fontId="11" fillId="0" borderId="0" xfId="27" applyFont="1" applyAlignment="1">
      <alignment horizontal="center" readingOrder="1"/>
    </xf>
    <xf numFmtId="0" fontId="11" fillId="0" borderId="0" xfId="27" applyFont="1" applyAlignment="1">
      <alignment horizontal="left" wrapText="1" readingOrder="1"/>
    </xf>
    <xf numFmtId="0" fontId="11" fillId="0" borderId="0" xfId="27" applyFont="1" applyAlignment="1">
      <alignment horizontal="center" wrapText="1"/>
    </xf>
    <xf numFmtId="49" fontId="10" fillId="0" borderId="0" xfId="27" applyNumberFormat="1" applyFont="1" applyAlignment="1">
      <alignment horizontal="left"/>
    </xf>
    <xf numFmtId="39" fontId="4" fillId="0" borderId="0" xfId="25" applyNumberFormat="1" applyFont="1" applyFill="1" applyBorder="1" applyAlignment="1">
      <alignment horizontal="right"/>
    </xf>
    <xf numFmtId="3" fontId="4" fillId="0" borderId="0" xfId="25" applyNumberFormat="1" applyFont="1" applyFill="1" applyBorder="1" applyAlignment="1">
      <alignment horizontal="right"/>
    </xf>
    <xf numFmtId="165" fontId="4" fillId="0" borderId="0" xfId="25" applyNumberFormat="1" applyFont="1" applyFill="1" applyBorder="1" applyAlignment="1">
      <alignment horizontal="right"/>
    </xf>
    <xf numFmtId="0" fontId="7" fillId="0" borderId="0" xfId="27" applyFont="1"/>
    <xf numFmtId="49" fontId="23" fillId="0" borderId="0" xfId="29" applyNumberFormat="1" applyFont="1" applyAlignment="1">
      <alignment horizontal="left"/>
    </xf>
    <xf numFmtId="0" fontId="4" fillId="0" borderId="3" xfId="27" applyBorder="1" applyAlignment="1">
      <alignment horizontal="center" vertical="center"/>
    </xf>
    <xf numFmtId="0" fontId="4" fillId="0" borderId="3" xfId="27" applyBorder="1" applyAlignment="1">
      <alignment horizontal="center"/>
    </xf>
    <xf numFmtId="49" fontId="4" fillId="0" borderId="6" xfId="27" applyNumberFormat="1" applyBorder="1" applyAlignment="1">
      <alignment vertical="center" wrapText="1"/>
    </xf>
    <xf numFmtId="0" fontId="4" fillId="0" borderId="2" xfId="27" applyBorder="1" applyAlignment="1">
      <alignment horizontal="center"/>
    </xf>
    <xf numFmtId="49" fontId="4" fillId="0" borderId="7" xfId="27" applyNumberFormat="1" applyBorder="1" applyAlignment="1">
      <alignment vertical="center" wrapText="1"/>
    </xf>
    <xf numFmtId="0" fontId="4" fillId="0" borderId="2" xfId="27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/>
    </xf>
    <xf numFmtId="0" fontId="4" fillId="0" borderId="0" xfId="27" applyAlignment="1">
      <alignment horizontal="left" wrapText="1"/>
    </xf>
    <xf numFmtId="44" fontId="6" fillId="0" borderId="0" xfId="27" applyNumberFormat="1" applyFont="1" applyAlignment="1">
      <alignment horizontal="center" vertical="center" wrapText="1"/>
    </xf>
    <xf numFmtId="0" fontId="11" fillId="0" borderId="0" xfId="27" applyFont="1" applyAlignment="1">
      <alignment horizontal="left" wrapText="1"/>
    </xf>
    <xf numFmtId="0" fontId="11" fillId="0" borderId="0" xfId="27" applyFont="1"/>
    <xf numFmtId="0" fontId="4" fillId="0" borderId="10" xfId="27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 readingOrder="1"/>
    </xf>
    <xf numFmtId="1" fontId="4" fillId="0" borderId="3" xfId="27" applyNumberFormat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/>
    </xf>
    <xf numFmtId="165" fontId="4" fillId="0" borderId="3" xfId="27" applyNumberFormat="1" applyBorder="1" applyAlignment="1">
      <alignment horizontal="center" vertical="center" wrapText="1"/>
    </xf>
    <xf numFmtId="0" fontId="4" fillId="0" borderId="1" xfId="27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readingOrder="1"/>
    </xf>
    <xf numFmtId="165" fontId="4" fillId="0" borderId="0" xfId="1" applyNumberFormat="1" applyFont="1" applyFill="1" applyBorder="1" applyAlignment="1">
      <alignment horizontal="right" readingOrder="1"/>
    </xf>
    <xf numFmtId="0" fontId="4" fillId="0" borderId="0" xfId="27" applyAlignment="1">
      <alignment wrapText="1"/>
    </xf>
    <xf numFmtId="1" fontId="4" fillId="0" borderId="5" xfId="27" applyNumberFormat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65" fontId="4" fillId="0" borderId="3" xfId="27" applyNumberFormat="1" applyBorder="1" applyAlignment="1">
      <alignment horizontal="center" vertical="center"/>
    </xf>
    <xf numFmtId="0" fontId="4" fillId="0" borderId="5" xfId="27" applyBorder="1" applyAlignment="1">
      <alignment horizontal="center" readingOrder="1"/>
    </xf>
    <xf numFmtId="0" fontId="4" fillId="0" borderId="1" xfId="27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 readingOrder="1"/>
    </xf>
    <xf numFmtId="1" fontId="4" fillId="0" borderId="8" xfId="27" applyNumberFormat="1" applyBorder="1" applyAlignment="1">
      <alignment horizontal="center" vertical="center"/>
    </xf>
    <xf numFmtId="165" fontId="4" fillId="0" borderId="8" xfId="1" applyNumberFormat="1" applyFont="1" applyFill="1" applyBorder="1" applyAlignment="1">
      <alignment horizontal="center" vertical="center"/>
    </xf>
    <xf numFmtId="165" fontId="4" fillId="0" borderId="2" xfId="27" applyNumberFormat="1" applyBorder="1" applyAlignment="1">
      <alignment horizontal="center" vertical="center"/>
    </xf>
    <xf numFmtId="0" fontId="4" fillId="0" borderId="8" xfId="27" applyBorder="1" applyAlignment="1">
      <alignment horizontal="center" readingOrder="1"/>
    </xf>
    <xf numFmtId="0" fontId="4" fillId="0" borderId="0" xfId="27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readingOrder="1"/>
    </xf>
    <xf numFmtId="1" fontId="4" fillId="3" borderId="5" xfId="27" applyNumberFormat="1" applyFill="1" applyBorder="1" applyAlignment="1">
      <alignment horizontal="center" vertical="center"/>
    </xf>
    <xf numFmtId="165" fontId="4" fillId="3" borderId="3" xfId="27" applyNumberFormat="1" applyFill="1" applyBorder="1" applyAlignment="1">
      <alignment horizontal="center" vertical="center"/>
    </xf>
    <xf numFmtId="0" fontId="4" fillId="0" borderId="5" xfId="27" applyBorder="1" applyAlignment="1">
      <alignment horizontal="center" vertical="center" readingOrder="1"/>
    </xf>
    <xf numFmtId="0" fontId="4" fillId="3" borderId="1" xfId="27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readingOrder="1"/>
    </xf>
    <xf numFmtId="1" fontId="4" fillId="3" borderId="8" xfId="27" applyNumberFormat="1" applyFill="1" applyBorder="1" applyAlignment="1">
      <alignment horizontal="center" vertical="center"/>
    </xf>
    <xf numFmtId="165" fontId="4" fillId="3" borderId="2" xfId="27" applyNumberFormat="1" applyFill="1" applyBorder="1" applyAlignment="1">
      <alignment horizontal="center" vertical="center"/>
    </xf>
    <xf numFmtId="0" fontId="4" fillId="0" borderId="8" xfId="27" applyBorder="1" applyAlignment="1">
      <alignment horizontal="center" vertical="center" readingOrder="1"/>
    </xf>
    <xf numFmtId="0" fontId="4" fillId="3" borderId="0" xfId="27" applyFill="1" applyAlignment="1">
      <alignment horizontal="center" vertical="center" wrapText="1"/>
    </xf>
    <xf numFmtId="0" fontId="4" fillId="0" borderId="8" xfId="27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readingOrder="1"/>
    </xf>
    <xf numFmtId="1" fontId="4" fillId="0" borderId="3" xfId="27" applyNumberForma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4" fillId="0" borderId="1" xfId="27" applyBorder="1" applyAlignment="1">
      <alignment horizontal="center" vertical="center" readingOrder="1"/>
    </xf>
    <xf numFmtId="0" fontId="4" fillId="0" borderId="6" xfId="27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 readingOrder="1"/>
    </xf>
    <xf numFmtId="1" fontId="4" fillId="0" borderId="2" xfId="27" applyNumberFormat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4" fillId="0" borderId="0" xfId="27" applyAlignment="1">
      <alignment horizontal="center" vertical="center" readingOrder="1"/>
    </xf>
    <xf numFmtId="0" fontId="4" fillId="0" borderId="7" xfId="27" applyBorder="1" applyAlignment="1">
      <alignment horizontal="center" vertical="center" wrapText="1"/>
    </xf>
    <xf numFmtId="0" fontId="4" fillId="0" borderId="7" xfId="27" applyBorder="1" applyAlignment="1">
      <alignment horizontal="center" vertical="center"/>
    </xf>
    <xf numFmtId="49" fontId="4" fillId="0" borderId="0" xfId="27" applyNumberFormat="1" applyAlignment="1">
      <alignment horizontal="left" wrapText="1"/>
    </xf>
    <xf numFmtId="49" fontId="4" fillId="0" borderId="0" xfId="27" applyNumberFormat="1" applyAlignment="1">
      <alignment wrapText="1"/>
    </xf>
    <xf numFmtId="49" fontId="6" fillId="0" borderId="0" xfId="27" applyNumberFormat="1" applyFont="1"/>
    <xf numFmtId="3" fontId="5" fillId="0" borderId="1" xfId="1" applyNumberFormat="1" applyFont="1" applyFill="1" applyBorder="1" applyAlignment="1">
      <alignment horizontal="right"/>
    </xf>
    <xf numFmtId="0" fontId="5" fillId="0" borderId="1" xfId="27" applyFont="1" applyBorder="1" applyAlignment="1">
      <alignment horizontal="center"/>
    </xf>
    <xf numFmtId="49" fontId="5" fillId="0" borderId="1" xfId="27" applyNumberFormat="1" applyFont="1" applyBorder="1" applyAlignment="1">
      <alignment horizontal="left" wrapText="1"/>
    </xf>
    <xf numFmtId="0" fontId="5" fillId="0" borderId="1" xfId="27" applyFont="1" applyBorder="1" applyAlignment="1">
      <alignment horizontal="center" wrapText="1"/>
    </xf>
    <xf numFmtId="49" fontId="5" fillId="0" borderId="1" xfId="27" applyNumberFormat="1" applyFont="1" applyBorder="1" applyAlignment="1">
      <alignment wrapText="1"/>
    </xf>
    <xf numFmtId="49" fontId="5" fillId="0" borderId="1" xfId="27" applyNumberFormat="1" applyFont="1" applyBorder="1"/>
    <xf numFmtId="49" fontId="9" fillId="0" borderId="1" xfId="27" applyNumberFormat="1" applyFont="1" applyBorder="1"/>
    <xf numFmtId="0" fontId="8" fillId="0" borderId="0" xfId="27" applyFont="1" applyAlignment="1">
      <alignment horizontal="center"/>
    </xf>
    <xf numFmtId="49" fontId="8" fillId="0" borderId="0" xfId="27" applyNumberFormat="1" applyFont="1" applyAlignment="1">
      <alignment horizontal="left" wrapText="1"/>
    </xf>
    <xf numFmtId="0" fontId="8" fillId="0" borderId="0" xfId="27" applyFont="1" applyAlignment="1">
      <alignment horizontal="center" wrapText="1"/>
    </xf>
    <xf numFmtId="49" fontId="8" fillId="0" borderId="0" xfId="27" applyNumberFormat="1" applyFont="1" applyAlignment="1">
      <alignment wrapText="1"/>
    </xf>
    <xf numFmtId="49" fontId="8" fillId="0" borderId="0" xfId="27" applyNumberFormat="1" applyFont="1"/>
    <xf numFmtId="0" fontId="91" fillId="0" borderId="0" xfId="27" applyFont="1" applyAlignment="1">
      <alignment wrapText="1"/>
    </xf>
    <xf numFmtId="0" fontId="67" fillId="0" borderId="51" xfId="27" applyFont="1" applyBorder="1" applyAlignment="1">
      <alignment horizontal="center" vertical="center" wrapText="1"/>
    </xf>
    <xf numFmtId="0" fontId="67" fillId="0" borderId="36" xfId="27" applyFont="1" applyBorder="1" applyAlignment="1">
      <alignment horizontal="center" vertical="center" wrapText="1"/>
    </xf>
    <xf numFmtId="3" fontId="9" fillId="0" borderId="50" xfId="1" applyNumberFormat="1" applyFont="1" applyFill="1" applyBorder="1" applyAlignment="1">
      <alignment horizontal="center" wrapText="1"/>
    </xf>
    <xf numFmtId="0" fontId="9" fillId="0" borderId="50" xfId="27" applyFont="1" applyBorder="1" applyAlignment="1">
      <alignment horizontal="center" wrapText="1"/>
    </xf>
    <xf numFmtId="49" fontId="9" fillId="0" borderId="19" xfId="27" applyNumberFormat="1" applyFont="1" applyBorder="1" applyAlignment="1">
      <alignment horizontal="center" wrapText="1"/>
    </xf>
    <xf numFmtId="49" fontId="26" fillId="0" borderId="35" xfId="27" applyNumberFormat="1" applyFont="1" applyBorder="1" applyAlignment="1">
      <alignment horizontal="left" textRotation="65" wrapText="1"/>
    </xf>
    <xf numFmtId="49" fontId="26" fillId="0" borderId="0" xfId="27" applyNumberFormat="1" applyFont="1" applyAlignment="1">
      <alignment horizontal="left" textRotation="65" wrapText="1"/>
    </xf>
    <xf numFmtId="0" fontId="37" fillId="0" borderId="0" xfId="0" applyFont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readingOrder="1"/>
    </xf>
    <xf numFmtId="49" fontId="4" fillId="0" borderId="3" xfId="0" quotePrefix="1" applyNumberFormat="1" applyFont="1" applyBorder="1" applyAlignment="1">
      <alignment horizontal="center" vertical="center" wrapText="1" readingOrder="1"/>
    </xf>
    <xf numFmtId="49" fontId="51" fillId="11" borderId="0" xfId="0" applyNumberFormat="1" applyFont="1" applyFill="1"/>
    <xf numFmtId="0" fontId="0" fillId="11" borderId="0" xfId="0" applyFill="1" applyAlignment="1">
      <alignment horizontal="center"/>
    </xf>
    <xf numFmtId="0" fontId="0" fillId="11" borderId="0" xfId="0" applyFill="1"/>
    <xf numFmtId="44" fontId="6" fillId="11" borderId="0" xfId="1" applyNumberFormat="1" applyFont="1" applyFill="1" applyBorder="1" applyAlignment="1">
      <alignment horizontal="right"/>
    </xf>
    <xf numFmtId="49" fontId="14" fillId="11" borderId="0" xfId="0" applyNumberFormat="1" applyFont="1" applyFill="1"/>
    <xf numFmtId="0" fontId="14" fillId="11" borderId="0" xfId="0" applyFont="1" applyFill="1" applyAlignment="1">
      <alignment horizontal="left"/>
    </xf>
    <xf numFmtId="0" fontId="4" fillId="11" borderId="5" xfId="0" applyFont="1" applyFill="1" applyBorder="1" applyAlignment="1">
      <alignment horizontal="center"/>
    </xf>
    <xf numFmtId="0" fontId="68" fillId="0" borderId="5" xfId="0" applyFont="1" applyBorder="1" applyAlignment="1">
      <alignment horizontal="center"/>
    </xf>
    <xf numFmtId="44" fontId="6" fillId="0" borderId="0" xfId="0" applyNumberFormat="1" applyFont="1" applyAlignment="1">
      <alignment horizontal="center" vertical="center" wrapText="1"/>
    </xf>
    <xf numFmtId="0" fontId="95" fillId="16" borderId="19" xfId="0" applyFont="1" applyFill="1" applyBorder="1" applyAlignment="1">
      <alignment horizontal="center" vertical="center" wrapText="1"/>
    </xf>
    <xf numFmtId="0" fontId="96" fillId="0" borderId="0" xfId="27" applyFont="1"/>
    <xf numFmtId="171" fontId="96" fillId="0" borderId="0" xfId="27" applyNumberFormat="1" applyFont="1"/>
    <xf numFmtId="8" fontId="97" fillId="0" borderId="0" xfId="0" applyNumberFormat="1" applyFont="1" applyAlignment="1">
      <alignment horizontal="center" vertical="center"/>
    </xf>
    <xf numFmtId="0" fontId="98" fillId="16" borderId="19" xfId="0" applyFont="1" applyFill="1" applyBorder="1" applyAlignment="1">
      <alignment horizontal="center" vertical="center" wrapText="1"/>
    </xf>
    <xf numFmtId="0" fontId="96" fillId="0" borderId="0" xfId="0" applyFont="1"/>
    <xf numFmtId="0" fontId="99" fillId="0" borderId="0" xfId="14" applyFont="1"/>
    <xf numFmtId="0" fontId="97" fillId="0" borderId="0" xfId="27" applyFont="1"/>
    <xf numFmtId="0" fontId="97" fillId="0" borderId="0" xfId="0" applyFont="1"/>
    <xf numFmtId="171" fontId="97" fillId="0" borderId="0" xfId="27" applyNumberFormat="1" applyFont="1"/>
    <xf numFmtId="0" fontId="74" fillId="0" borderId="37" xfId="0" applyFont="1" applyBorder="1" applyAlignment="1">
      <alignment horizontal="center" vertical="center" wrapText="1"/>
    </xf>
    <xf numFmtId="0" fontId="74" fillId="0" borderId="51" xfId="0" applyFont="1" applyBorder="1" applyAlignment="1">
      <alignment horizontal="center" vertical="center" wrapText="1"/>
    </xf>
    <xf numFmtId="8" fontId="97" fillId="0" borderId="0" xfId="0" applyNumberFormat="1" applyFont="1" applyAlignment="1">
      <alignment vertical="center"/>
    </xf>
    <xf numFmtId="0" fontId="5" fillId="12" borderId="1" xfId="0" applyFont="1" applyFill="1" applyBorder="1" applyAlignment="1">
      <alignment horizontal="left" wrapText="1"/>
    </xf>
    <xf numFmtId="3" fontId="5" fillId="12" borderId="1" xfId="1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49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3" fontId="4" fillId="0" borderId="0" xfId="1" applyNumberFormat="1" applyFont="1" applyFill="1" applyAlignment="1">
      <alignment horizontal="right"/>
    </xf>
    <xf numFmtId="0" fontId="4" fillId="0" borderId="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wrapText="1"/>
    </xf>
    <xf numFmtId="44" fontId="4" fillId="0" borderId="0" xfId="1" applyNumberFormat="1" applyFont="1" applyFill="1" applyAlignment="1">
      <alignment horizontal="right"/>
    </xf>
    <xf numFmtId="49" fontId="4" fillId="0" borderId="6" xfId="0" applyNumberFormat="1" applyFont="1" applyBorder="1" applyAlignment="1">
      <alignment wrapText="1"/>
    </xf>
    <xf numFmtId="44" fontId="5" fillId="0" borderId="0" xfId="1" applyNumberFormat="1" applyFont="1" applyFill="1" applyAlignment="1">
      <alignment horizontal="right"/>
    </xf>
    <xf numFmtId="0" fontId="4" fillId="0" borderId="3" xfId="0" quotePrefix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14" applyFont="1" applyAlignment="1">
      <alignment wrapText="1"/>
    </xf>
    <xf numFmtId="0" fontId="4" fillId="0" borderId="0" xfId="14" applyFont="1" applyAlignment="1">
      <alignment horizontal="center" wrapText="1" readingOrder="1"/>
    </xf>
    <xf numFmtId="49" fontId="4" fillId="0" borderId="0" xfId="14" applyNumberFormat="1" applyFont="1"/>
    <xf numFmtId="0" fontId="4" fillId="0" borderId="0" xfId="14" applyFont="1" applyAlignment="1">
      <alignment horizontal="center"/>
    </xf>
    <xf numFmtId="3" fontId="4" fillId="0" borderId="0" xfId="4" applyNumberFormat="1" applyFont="1" applyFill="1" applyBorder="1" applyAlignment="1">
      <alignment horizontal="right"/>
    </xf>
    <xf numFmtId="168" fontId="4" fillId="0" borderId="0" xfId="9" applyNumberFormat="1" applyFont="1" applyFill="1" applyBorder="1"/>
    <xf numFmtId="3" fontId="4" fillId="0" borderId="3" xfId="2" applyNumberFormat="1" applyFont="1" applyFill="1" applyBorder="1" applyAlignment="1">
      <alignment horizontal="right" readingOrder="1"/>
    </xf>
    <xf numFmtId="0" fontId="4" fillId="0" borderId="3" xfId="0" quotePrefix="1" applyFont="1" applyBorder="1" applyAlignment="1">
      <alignment horizontal="center"/>
    </xf>
    <xf numFmtId="49" fontId="4" fillId="0" borderId="6" xfId="0" applyNumberFormat="1" applyFont="1" applyBorder="1" applyAlignment="1">
      <alignment horizontal="left" wrapText="1" readingOrder="1"/>
    </xf>
    <xf numFmtId="0" fontId="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right"/>
    </xf>
    <xf numFmtId="1" fontId="4" fillId="0" borderId="5" xfId="0" applyNumberFormat="1" applyFont="1" applyBorder="1" applyAlignment="1">
      <alignment horizontal="center"/>
    </xf>
    <xf numFmtId="4" fontId="4" fillId="0" borderId="5" xfId="2" applyNumberFormat="1" applyFont="1" applyFill="1" applyBorder="1" applyAlignment="1">
      <alignment horizontal="right"/>
    </xf>
    <xf numFmtId="3" fontId="4" fillId="0" borderId="6" xfId="2" applyNumberFormat="1" applyFont="1" applyFill="1" applyBorder="1" applyAlignment="1">
      <alignment horizontal="right"/>
    </xf>
    <xf numFmtId="39" fontId="4" fillId="0" borderId="1" xfId="2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center" readingOrder="1"/>
    </xf>
    <xf numFmtId="165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 readingOrder="1"/>
    </xf>
    <xf numFmtId="0" fontId="4" fillId="0" borderId="0" xfId="0" applyFont="1" applyAlignment="1">
      <alignment horizontal="left" wrapText="1" readingOrder="1"/>
    </xf>
    <xf numFmtId="0" fontId="4" fillId="0" borderId="3" xfId="0" quotePrefix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49" fontId="4" fillId="0" borderId="6" xfId="0" applyNumberFormat="1" applyFont="1" applyBorder="1" applyAlignment="1">
      <alignment horizontal="left" vertical="center" wrapText="1" readingOrder="1"/>
    </xf>
    <xf numFmtId="0" fontId="4" fillId="0" borderId="0" xfId="0" quotePrefix="1" applyFont="1" applyAlignment="1">
      <alignment horizont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right" readingOrder="1"/>
    </xf>
    <xf numFmtId="49" fontId="1" fillId="0" borderId="10" xfId="23" applyNumberFormat="1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 readingOrder="1"/>
    </xf>
    <xf numFmtId="3" fontId="4" fillId="0" borderId="5" xfId="1" applyNumberFormat="1" applyFont="1" applyFill="1" applyBorder="1" applyAlignment="1">
      <alignment horizontal="right" readingOrder="1"/>
    </xf>
    <xf numFmtId="49" fontId="5" fillId="0" borderId="0" xfId="0" applyNumberFormat="1" applyFont="1" applyAlignment="1">
      <alignment horizontal="left" wrapText="1" readingOrder="1"/>
    </xf>
    <xf numFmtId="3" fontId="5" fillId="0" borderId="0" xfId="1" applyNumberFormat="1" applyFont="1" applyFill="1" applyBorder="1" applyAlignment="1">
      <alignment horizontal="right" readingOrder="1"/>
    </xf>
    <xf numFmtId="0" fontId="4" fillId="0" borderId="2" xfId="0" applyFont="1" applyBorder="1" applyAlignment="1">
      <alignment horizontal="center" vertical="center" wrapText="1" readingOrder="1"/>
    </xf>
    <xf numFmtId="49" fontId="4" fillId="0" borderId="7" xfId="0" applyNumberFormat="1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49" fontId="5" fillId="0" borderId="7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readingOrder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readingOrder="1"/>
    </xf>
    <xf numFmtId="3" fontId="4" fillId="0" borderId="1" xfId="1" applyNumberFormat="1" applyFont="1" applyFill="1" applyBorder="1" applyAlignment="1">
      <alignment horizontal="right"/>
    </xf>
    <xf numFmtId="49" fontId="4" fillId="0" borderId="9" xfId="0" applyNumberFormat="1" applyFont="1" applyBorder="1"/>
    <xf numFmtId="0" fontId="4" fillId="0" borderId="8" xfId="0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left" wrapText="1" readingOrder="1"/>
    </xf>
    <xf numFmtId="0" fontId="4" fillId="0" borderId="3" xfId="0" applyFont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right" readingOrder="1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wrapText="1" readingOrder="1"/>
    </xf>
    <xf numFmtId="0" fontId="5" fillId="0" borderId="0" xfId="0" applyFont="1" applyAlignment="1">
      <alignment horizontal="center" readingOrder="1"/>
    </xf>
    <xf numFmtId="3" fontId="5" fillId="0" borderId="0" xfId="1" applyNumberFormat="1" applyFont="1" applyFill="1" applyAlignment="1">
      <alignment horizontal="right" readingOrder="1"/>
    </xf>
    <xf numFmtId="49" fontId="1" fillId="0" borderId="3" xfId="23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 readingOrder="1"/>
    </xf>
    <xf numFmtId="3" fontId="4" fillId="0" borderId="0" xfId="6" applyNumberFormat="1" applyFont="1" applyFill="1" applyAlignment="1">
      <alignment horizontal="right"/>
    </xf>
    <xf numFmtId="0" fontId="4" fillId="0" borderId="3" xfId="0" quotePrefix="1" applyFont="1" applyBorder="1" applyAlignment="1">
      <alignment horizontal="center" readingOrder="1"/>
    </xf>
    <xf numFmtId="0" fontId="4" fillId="0" borderId="1" xfId="0" applyFont="1" applyBorder="1" applyAlignment="1">
      <alignment horizontal="left" wrapText="1" readingOrder="1"/>
    </xf>
    <xf numFmtId="3" fontId="4" fillId="0" borderId="3" xfId="6" applyNumberFormat="1" applyFont="1" applyFill="1" applyBorder="1" applyAlignment="1">
      <alignment horizontal="right"/>
    </xf>
    <xf numFmtId="3" fontId="4" fillId="0" borderId="0" xfId="6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2" xfId="1" applyNumberFormat="1" applyFont="1" applyFill="1" applyBorder="1" applyAlignment="1">
      <alignment horizontal="right" readingOrder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left" wrapText="1" readingOrder="1"/>
    </xf>
    <xf numFmtId="0" fontId="5" fillId="0" borderId="4" xfId="0" applyFont="1" applyBorder="1" applyAlignment="1">
      <alignment horizontal="center" readingOrder="1"/>
    </xf>
    <xf numFmtId="3" fontId="5" fillId="0" borderId="4" xfId="1" applyNumberFormat="1" applyFont="1" applyFill="1" applyBorder="1" applyAlignment="1">
      <alignment horizontal="right" readingOrder="1"/>
    </xf>
    <xf numFmtId="0" fontId="4" fillId="0" borderId="3" xfId="14" applyFont="1" applyBorder="1" applyAlignment="1">
      <alignment horizontal="center" readingOrder="1"/>
    </xf>
    <xf numFmtId="3" fontId="4" fillId="0" borderId="3" xfId="4" applyNumberFormat="1" applyFont="1" applyFill="1" applyBorder="1" applyAlignment="1">
      <alignment horizontal="right" readingOrder="1"/>
    </xf>
    <xf numFmtId="164" fontId="4" fillId="0" borderId="3" xfId="4" applyNumberFormat="1" applyFont="1" applyFill="1" applyBorder="1" applyAlignment="1">
      <alignment horizontal="right" readingOrder="1"/>
    </xf>
    <xf numFmtId="3" fontId="4" fillId="0" borderId="3" xfId="4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readingOrder="1"/>
    </xf>
    <xf numFmtId="0" fontId="4" fillId="0" borderId="5" xfId="14" applyFont="1" applyBorder="1" applyAlignment="1">
      <alignment horizontal="center" wrapText="1"/>
    </xf>
    <xf numFmtId="49" fontId="4" fillId="0" borderId="6" xfId="14" applyNumberFormat="1" applyFont="1" applyBorder="1" applyAlignment="1">
      <alignment horizontal="left" wrapText="1" readingOrder="1"/>
    </xf>
    <xf numFmtId="0" fontId="4" fillId="0" borderId="0" xfId="14" quotePrefix="1" applyFont="1" applyAlignment="1">
      <alignment horizontal="center" wrapText="1"/>
    </xf>
    <xf numFmtId="49" fontId="4" fillId="0" borderId="0" xfId="14" applyNumberFormat="1" applyFont="1" applyAlignment="1">
      <alignment horizontal="left" wrapText="1" readingOrder="1"/>
    </xf>
    <xf numFmtId="0" fontId="4" fillId="0" borderId="0" xfId="14" applyFont="1" applyAlignment="1">
      <alignment horizontal="center" readingOrder="1"/>
    </xf>
    <xf numFmtId="3" fontId="4" fillId="0" borderId="0" xfId="4" applyNumberFormat="1" applyFont="1" applyFill="1" applyBorder="1" applyAlignment="1">
      <alignment horizontal="right" readingOrder="1"/>
    </xf>
    <xf numFmtId="164" fontId="4" fillId="0" borderId="0" xfId="4" applyNumberFormat="1" applyFont="1" applyFill="1" applyBorder="1" applyAlignment="1">
      <alignment horizontal="right" readingOrder="1"/>
    </xf>
    <xf numFmtId="164" fontId="4" fillId="0" borderId="3" xfId="2" applyNumberFormat="1" applyFont="1" applyFill="1" applyBorder="1" applyAlignment="1">
      <alignment horizontal="right" readingOrder="1"/>
    </xf>
    <xf numFmtId="0" fontId="4" fillId="0" borderId="0" xfId="0" quotePrefix="1" applyFont="1" applyAlignment="1">
      <alignment horizontal="center" wrapText="1"/>
    </xf>
    <xf numFmtId="3" fontId="4" fillId="0" borderId="0" xfId="2" applyNumberFormat="1" applyFont="1" applyFill="1" applyBorder="1" applyAlignment="1">
      <alignment horizontal="right" readingOrder="1"/>
    </xf>
    <xf numFmtId="164" fontId="4" fillId="0" borderId="0" xfId="2" applyNumberFormat="1" applyFont="1" applyFill="1" applyBorder="1" applyAlignment="1">
      <alignment horizontal="right" readingOrder="1"/>
    </xf>
    <xf numFmtId="3" fontId="4" fillId="0" borderId="3" xfId="5" applyNumberFormat="1" applyFont="1" applyFill="1" applyBorder="1" applyAlignment="1">
      <alignment horizontal="right"/>
    </xf>
    <xf numFmtId="164" fontId="4" fillId="0" borderId="3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0" fontId="4" fillId="0" borderId="3" xfId="17" quotePrefix="1" applyFont="1" applyBorder="1" applyAlignment="1">
      <alignment horizontal="center" wrapText="1" readingOrder="1"/>
    </xf>
    <xf numFmtId="0" fontId="4" fillId="0" borderId="3" xfId="17" applyFont="1" applyBorder="1" applyAlignment="1">
      <alignment horizontal="center" wrapText="1"/>
    </xf>
    <xf numFmtId="49" fontId="4" fillId="0" borderId="3" xfId="17" applyNumberFormat="1" applyFont="1" applyBorder="1" applyAlignment="1">
      <alignment horizontal="left" wrapText="1" readingOrder="1"/>
    </xf>
    <xf numFmtId="0" fontId="4" fillId="0" borderId="3" xfId="17" applyFont="1" applyBorder="1" applyAlignment="1">
      <alignment horizontal="center"/>
    </xf>
    <xf numFmtId="0" fontId="4" fillId="0" borderId="0" xfId="17" quotePrefix="1" applyFont="1" applyAlignment="1">
      <alignment horizontal="center" wrapText="1" readingOrder="1"/>
    </xf>
    <xf numFmtId="0" fontId="4" fillId="0" borderId="0" xfId="17" applyFont="1" applyAlignment="1">
      <alignment horizontal="center" wrapText="1"/>
    </xf>
    <xf numFmtId="49" fontId="4" fillId="0" borderId="0" xfId="17" applyNumberFormat="1" applyFont="1" applyAlignment="1">
      <alignment horizontal="left" wrapText="1" readingOrder="1"/>
    </xf>
    <xf numFmtId="0" fontId="4" fillId="0" borderId="0" xfId="17" applyFont="1" applyAlignment="1">
      <alignment horizontal="center"/>
    </xf>
    <xf numFmtId="0" fontId="4" fillId="0" borderId="0" xfId="17" applyFont="1"/>
    <xf numFmtId="0" fontId="4" fillId="0" borderId="0" xfId="17" applyFont="1" applyAlignment="1">
      <alignment horizontal="center" wrapText="1" readingOrder="1"/>
    </xf>
    <xf numFmtId="0" fontId="4" fillId="0" borderId="0" xfId="17" applyFont="1" applyAlignment="1">
      <alignment horizontal="left" wrapText="1" readingOrder="1"/>
    </xf>
    <xf numFmtId="3" fontId="4" fillId="0" borderId="0" xfId="4" applyNumberFormat="1" applyFont="1" applyFill="1" applyAlignment="1">
      <alignment horizontal="right" readingOrder="1"/>
    </xf>
    <xf numFmtId="49" fontId="4" fillId="0" borderId="0" xfId="17" applyNumberFormat="1" applyFont="1"/>
    <xf numFmtId="0" fontId="4" fillId="0" borderId="3" xfId="17" quotePrefix="1" applyFont="1" applyBorder="1" applyAlignment="1">
      <alignment horizontal="center" readingOrder="1"/>
    </xf>
    <xf numFmtId="0" fontId="4" fillId="0" borderId="5" xfId="17" applyFont="1" applyBorder="1" applyAlignment="1">
      <alignment horizontal="center" wrapText="1"/>
    </xf>
    <xf numFmtId="49" fontId="4" fillId="0" borderId="6" xfId="17" applyNumberFormat="1" applyFont="1" applyBorder="1" applyAlignment="1">
      <alignment horizontal="left" wrapText="1" readingOrder="1"/>
    </xf>
    <xf numFmtId="0" fontId="4" fillId="0" borderId="0" xfId="17" quotePrefix="1" applyFont="1" applyAlignment="1">
      <alignment horizontal="center" readingOrder="1"/>
    </xf>
    <xf numFmtId="49" fontId="4" fillId="0" borderId="9" xfId="0" applyNumberFormat="1" applyFont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3" fontId="4" fillId="0" borderId="9" xfId="1" applyNumberFormat="1" applyFont="1" applyFill="1" applyBorder="1" applyAlignment="1">
      <alignment horizontal="right"/>
    </xf>
    <xf numFmtId="3" fontId="4" fillId="0" borderId="3" xfId="5" applyNumberFormat="1" applyFont="1" applyFill="1" applyBorder="1" applyAlignment="1">
      <alignment horizontal="right" readingOrder="1"/>
    </xf>
    <xf numFmtId="3" fontId="4" fillId="0" borderId="0" xfId="2" applyNumberFormat="1" applyFont="1" applyFill="1" applyAlignment="1">
      <alignment horizontal="right" readingOrder="1"/>
    </xf>
    <xf numFmtId="49" fontId="4" fillId="0" borderId="7" xfId="0" applyNumberFormat="1" applyFont="1" applyBorder="1"/>
    <xf numFmtId="0" fontId="4" fillId="0" borderId="2" xfId="0" quotePrefix="1" applyFont="1" applyBorder="1" applyAlignment="1">
      <alignment horizontal="center" vertical="center" wrapText="1" readingOrder="1"/>
    </xf>
    <xf numFmtId="3" fontId="4" fillId="0" borderId="2" xfId="2" applyNumberFormat="1" applyFont="1" applyFill="1" applyBorder="1" applyAlignment="1">
      <alignment horizontal="right" readingOrder="1"/>
    </xf>
    <xf numFmtId="3" fontId="4" fillId="0" borderId="8" xfId="2" applyNumberFormat="1" applyFont="1" applyFill="1" applyBorder="1" applyAlignment="1">
      <alignment horizontal="right" readingOrder="1"/>
    </xf>
    <xf numFmtId="3" fontId="4" fillId="0" borderId="5" xfId="2" applyNumberFormat="1" applyFont="1" applyFill="1" applyBorder="1" applyAlignment="1">
      <alignment horizontal="right" readingOrder="1"/>
    </xf>
    <xf numFmtId="3" fontId="4" fillId="0" borderId="1" xfId="2" applyNumberFormat="1" applyFont="1" applyFill="1" applyBorder="1" applyAlignment="1">
      <alignment horizontal="right" readingOrder="1"/>
    </xf>
    <xf numFmtId="3" fontId="4" fillId="0" borderId="6" xfId="2" applyNumberFormat="1" applyFont="1" applyFill="1" applyBorder="1" applyAlignment="1">
      <alignment horizontal="right" readingOrder="1"/>
    </xf>
    <xf numFmtId="0" fontId="4" fillId="0" borderId="0" xfId="0" quotePrefix="1" applyFont="1" applyAlignment="1">
      <alignment horizontal="center" vertical="center" wrapText="1" readingOrder="1"/>
    </xf>
    <xf numFmtId="49" fontId="4" fillId="0" borderId="7" xfId="0" applyNumberFormat="1" applyFont="1" applyBorder="1" applyAlignment="1">
      <alignment horizontal="left" vertical="center" wrapText="1"/>
    </xf>
    <xf numFmtId="3" fontId="4" fillId="0" borderId="8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left" vertical="center" wrapText="1"/>
    </xf>
    <xf numFmtId="0" fontId="4" fillId="0" borderId="8" xfId="14" applyFont="1" applyBorder="1" applyAlignment="1">
      <alignment horizontal="center" vertical="center" wrapText="1" readingOrder="1"/>
    </xf>
    <xf numFmtId="0" fontId="4" fillId="0" borderId="0" xfId="14" applyFont="1" applyAlignment="1">
      <alignment horizontal="left" wrapText="1" readingOrder="1"/>
    </xf>
    <xf numFmtId="0" fontId="4" fillId="0" borderId="8" xfId="14" applyFont="1" applyBorder="1" applyAlignment="1">
      <alignment horizontal="center" vertical="center"/>
    </xf>
    <xf numFmtId="3" fontId="4" fillId="0" borderId="8" xfId="4" applyNumberFormat="1" applyFont="1" applyFill="1" applyBorder="1" applyAlignment="1">
      <alignment horizontal="right" vertical="center"/>
    </xf>
    <xf numFmtId="3" fontId="4" fillId="0" borderId="2" xfId="4" applyNumberFormat="1" applyFont="1" applyFill="1" applyBorder="1" applyAlignment="1">
      <alignment horizontal="right" vertical="center"/>
    </xf>
    <xf numFmtId="3" fontId="4" fillId="0" borderId="0" xfId="4" applyNumberFormat="1" applyFont="1" applyFill="1" applyAlignment="1">
      <alignment horizontal="right" vertical="center"/>
    </xf>
    <xf numFmtId="49" fontId="4" fillId="0" borderId="0" xfId="0" applyNumberFormat="1" applyFont="1" applyAlignment="1">
      <alignment horizontal="center" wrapText="1" readingOrder="1"/>
    </xf>
    <xf numFmtId="165" fontId="4" fillId="0" borderId="0" xfId="2" applyNumberFormat="1" applyFont="1" applyFill="1" applyBorder="1" applyAlignment="1">
      <alignment horizontal="right" readingOrder="1"/>
    </xf>
    <xf numFmtId="4" fontId="4" fillId="0" borderId="2" xfId="2" applyNumberFormat="1" applyFont="1" applyFill="1" applyBorder="1" applyAlignment="1">
      <alignment horizontal="right"/>
    </xf>
    <xf numFmtId="166" fontId="4" fillId="0" borderId="2" xfId="2" applyNumberFormat="1" applyFont="1" applyFill="1" applyBorder="1" applyAlignment="1">
      <alignment horizontal="right"/>
    </xf>
    <xf numFmtId="4" fontId="4" fillId="0" borderId="3" xfId="2" applyNumberFormat="1" applyFont="1" applyFill="1" applyBorder="1" applyAlignment="1">
      <alignment horizontal="right"/>
    </xf>
    <xf numFmtId="166" fontId="4" fillId="0" borderId="3" xfId="2" applyNumberFormat="1" applyFont="1" applyFill="1" applyBorder="1" applyAlignment="1">
      <alignment horizontal="right"/>
    </xf>
    <xf numFmtId="167" fontId="4" fillId="0" borderId="2" xfId="1" applyNumberFormat="1" applyFont="1" applyFill="1" applyBorder="1" applyAlignment="1">
      <alignment horizontal="right"/>
    </xf>
    <xf numFmtId="1" fontId="4" fillId="0" borderId="0" xfId="4" applyNumberFormat="1" applyFont="1" applyFill="1" applyBorder="1" applyAlignment="1">
      <alignment horizontal="right"/>
    </xf>
    <xf numFmtId="1" fontId="4" fillId="0" borderId="2" xfId="2" applyNumberFormat="1" applyFont="1" applyFill="1" applyBorder="1" applyAlignment="1">
      <alignment horizontal="right" readingOrder="1"/>
    </xf>
    <xf numFmtId="1" fontId="4" fillId="0" borderId="3" xfId="2" applyNumberFormat="1" applyFont="1" applyFill="1" applyBorder="1" applyAlignment="1">
      <alignment horizontal="right" readingOrder="1"/>
    </xf>
    <xf numFmtId="1" fontId="4" fillId="0" borderId="0" xfId="2" applyNumberFormat="1" applyFont="1" applyFill="1" applyBorder="1" applyAlignment="1">
      <alignment horizontal="right" readingOrder="1"/>
    </xf>
    <xf numFmtId="165" fontId="4" fillId="0" borderId="2" xfId="2" applyNumberFormat="1" applyFont="1" applyFill="1" applyBorder="1" applyAlignment="1">
      <alignment horizontal="right" readingOrder="1"/>
    </xf>
    <xf numFmtId="165" fontId="4" fillId="0" borderId="3" xfId="2" applyNumberFormat="1" applyFont="1" applyFill="1" applyBorder="1" applyAlignment="1">
      <alignment horizontal="right" readingOrder="1"/>
    </xf>
    <xf numFmtId="165" fontId="4" fillId="0" borderId="1" xfId="2" applyNumberFormat="1" applyFont="1" applyFill="1" applyBorder="1" applyAlignment="1">
      <alignment horizontal="right" readingOrder="1"/>
    </xf>
    <xf numFmtId="0" fontId="4" fillId="0" borderId="8" xfId="0" applyFont="1" applyBorder="1" applyAlignment="1">
      <alignment horizontal="left"/>
    </xf>
    <xf numFmtId="165" fontId="4" fillId="0" borderId="3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horizontal="right" vertical="center" readingOrder="1"/>
    </xf>
    <xf numFmtId="3" fontId="4" fillId="0" borderId="3" xfId="2" applyNumberFormat="1" applyFont="1" applyFill="1" applyBorder="1" applyAlignment="1">
      <alignment horizontal="right" vertical="center" readingOrder="1"/>
    </xf>
    <xf numFmtId="49" fontId="4" fillId="0" borderId="0" xfId="0" applyNumberFormat="1" applyFont="1" applyAlignment="1">
      <alignment horizontal="left" wrapText="1"/>
    </xf>
    <xf numFmtId="49" fontId="4" fillId="0" borderId="7" xfId="0" applyNumberFormat="1" applyFont="1" applyBorder="1" applyAlignment="1">
      <alignment wrapText="1"/>
    </xf>
    <xf numFmtId="4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164" fontId="4" fillId="0" borderId="1" xfId="2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wrapText="1"/>
    </xf>
    <xf numFmtId="3" fontId="4" fillId="0" borderId="9" xfId="2" applyNumberFormat="1" applyFont="1" applyFill="1" applyBorder="1" applyAlignment="1">
      <alignment horizontal="right"/>
    </xf>
    <xf numFmtId="2" fontId="4" fillId="0" borderId="9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/>
    </xf>
    <xf numFmtId="44" fontId="4" fillId="0" borderId="0" xfId="7" applyFont="1" applyFill="1" applyBorder="1" applyAlignment="1"/>
    <xf numFmtId="164" fontId="4" fillId="0" borderId="5" xfId="2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vertical="center" wrapText="1"/>
    </xf>
    <xf numFmtId="170" fontId="4" fillId="0" borderId="0" xfId="0" applyNumberFormat="1" applyFont="1"/>
    <xf numFmtId="1" fontId="4" fillId="0" borderId="5" xfId="1" applyNumberFormat="1" applyFont="1" applyFill="1" applyBorder="1" applyAlignment="1">
      <alignment horizontal="right" readingOrder="1"/>
    </xf>
    <xf numFmtId="49" fontId="4" fillId="0" borderId="6" xfId="0" applyNumberFormat="1" applyFont="1" applyBorder="1"/>
    <xf numFmtId="3" fontId="4" fillId="0" borderId="8" xfId="2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4" fillId="0" borderId="2" xfId="14" applyFont="1" applyBorder="1" applyAlignment="1">
      <alignment horizontal="center" wrapText="1"/>
    </xf>
    <xf numFmtId="0" fontId="4" fillId="0" borderId="2" xfId="14" applyFont="1" applyBorder="1" applyAlignment="1">
      <alignment horizontal="center"/>
    </xf>
    <xf numFmtId="0" fontId="4" fillId="0" borderId="3" xfId="14" applyFont="1" applyBorder="1" applyAlignment="1">
      <alignment horizontal="center" wrapText="1"/>
    </xf>
    <xf numFmtId="0" fontId="4" fillId="0" borderId="3" xfId="14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11" borderId="2" xfId="0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right" vertical="center" readingOrder="1"/>
    </xf>
    <xf numFmtId="3" fontId="4" fillId="0" borderId="2" xfId="2" applyNumberFormat="1" applyFont="1" applyFill="1" applyBorder="1" applyAlignment="1">
      <alignment horizontal="right" vertical="center" readingOrder="1"/>
    </xf>
    <xf numFmtId="0" fontId="4" fillId="11" borderId="3" xfId="0" quotePrefix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right" vertical="center" readingOrder="1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2" xfId="5" applyNumberFormat="1" applyFont="1" applyFill="1" applyBorder="1" applyAlignment="1">
      <alignment horizontal="right" readingOrder="1"/>
    </xf>
    <xf numFmtId="3" fontId="4" fillId="0" borderId="0" xfId="5" applyNumberFormat="1" applyFont="1" applyFill="1" applyBorder="1" applyAlignment="1">
      <alignment horizontal="right" readingOrder="1"/>
    </xf>
    <xf numFmtId="3" fontId="4" fillId="0" borderId="8" xfId="5" applyNumberFormat="1" applyFont="1" applyFill="1" applyBorder="1" applyAlignment="1">
      <alignment horizontal="right" readingOrder="1"/>
    </xf>
    <xf numFmtId="3" fontId="4" fillId="0" borderId="1" xfId="5" applyNumberFormat="1" applyFont="1" applyFill="1" applyBorder="1" applyAlignment="1">
      <alignment horizontal="right" readingOrder="1"/>
    </xf>
    <xf numFmtId="3" fontId="4" fillId="0" borderId="5" xfId="1" applyNumberFormat="1" applyFont="1" applyFill="1" applyBorder="1" applyAlignment="1">
      <alignment horizontal="right"/>
    </xf>
    <xf numFmtId="3" fontId="4" fillId="0" borderId="0" xfId="4" applyNumberFormat="1" applyFont="1" applyFill="1" applyAlignment="1">
      <alignment horizontal="right"/>
    </xf>
    <xf numFmtId="3" fontId="4" fillId="0" borderId="2" xfId="4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vertical="center" wrapText="1"/>
    </xf>
    <xf numFmtId="3" fontId="4" fillId="0" borderId="5" xfId="4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center"/>
    </xf>
    <xf numFmtId="3" fontId="4" fillId="0" borderId="7" xfId="1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4" fontId="4" fillId="0" borderId="8" xfId="2" applyNumberFormat="1" applyFont="1" applyFill="1" applyBorder="1" applyAlignment="1">
      <alignment horizontal="right"/>
    </xf>
    <xf numFmtId="2" fontId="4" fillId="0" borderId="5" xfId="2" applyNumberFormat="1" applyFont="1" applyFill="1" applyBorder="1" applyAlignment="1">
      <alignment horizontal="right" readingOrder="1"/>
    </xf>
    <xf numFmtId="4" fontId="4" fillId="0" borderId="3" xfId="2" applyNumberFormat="1" applyFont="1" applyFill="1" applyBorder="1" applyAlignment="1">
      <alignment horizontal="right" readingOrder="1"/>
    </xf>
    <xf numFmtId="2" fontId="4" fillId="0" borderId="0" xfId="2" applyNumberFormat="1" applyFont="1" applyFill="1" applyBorder="1" applyAlignment="1">
      <alignment horizontal="right" readingOrder="1"/>
    </xf>
    <xf numFmtId="4" fontId="4" fillId="0" borderId="0" xfId="2" applyNumberFormat="1" applyFont="1" applyFill="1" applyBorder="1" applyAlignment="1">
      <alignment horizontal="right" readingOrder="1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8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6" xfId="0" applyFont="1" applyBorder="1"/>
    <xf numFmtId="164" fontId="4" fillId="0" borderId="3" xfId="1" applyNumberFormat="1" applyFont="1" applyFill="1" applyBorder="1" applyAlignment="1">
      <alignment horizontal="right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8" applyNumberFormat="1" applyFont="1" applyFill="1" applyBorder="1" applyAlignment="1">
      <alignment horizontal="center"/>
    </xf>
    <xf numFmtId="0" fontId="4" fillId="0" borderId="8" xfId="8" applyNumberFormat="1" applyFont="1" applyFill="1" applyBorder="1" applyAlignment="1">
      <alignment horizontal="center"/>
    </xf>
    <xf numFmtId="0" fontId="4" fillId="0" borderId="3" xfId="7" applyNumberFormat="1" applyFont="1" applyFill="1" applyBorder="1" applyAlignment="1">
      <alignment horizontal="center"/>
    </xf>
    <xf numFmtId="0" fontId="4" fillId="0" borderId="5" xfId="7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165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4" fillId="11" borderId="3" xfId="0" applyFont="1" applyFill="1" applyBorder="1" applyAlignment="1">
      <alignment horizontal="center"/>
    </xf>
    <xf numFmtId="49" fontId="4" fillId="11" borderId="6" xfId="0" applyNumberFormat="1" applyFont="1" applyFill="1" applyBorder="1" applyAlignment="1">
      <alignment wrapText="1"/>
    </xf>
    <xf numFmtId="3" fontId="4" fillId="11" borderId="3" xfId="1" applyNumberFormat="1" applyFont="1" applyFill="1" applyBorder="1" applyAlignment="1">
      <alignment horizontal="right"/>
    </xf>
    <xf numFmtId="3" fontId="4" fillId="11" borderId="3" xfId="2" applyNumberFormat="1" applyFont="1" applyFill="1" applyBorder="1" applyAlignment="1">
      <alignment horizontal="right"/>
    </xf>
    <xf numFmtId="0" fontId="4" fillId="0" borderId="9" xfId="0" applyFont="1" applyBorder="1"/>
    <xf numFmtId="164" fontId="4" fillId="0" borderId="3" xfId="1" applyNumberFormat="1" applyFont="1" applyFill="1" applyBorder="1" applyAlignment="1">
      <alignment horizontal="center" vertical="center"/>
    </xf>
    <xf numFmtId="3" fontId="4" fillId="0" borderId="3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" fontId="4" fillId="0" borderId="4" xfId="1" applyNumberFormat="1" applyFont="1" applyFill="1" applyBorder="1" applyAlignment="1">
      <alignment horizontal="right"/>
    </xf>
    <xf numFmtId="3" fontId="4" fillId="0" borderId="0" xfId="2" applyNumberFormat="1" applyFont="1" applyFill="1" applyAlignment="1">
      <alignment horizontal="right"/>
    </xf>
    <xf numFmtId="0" fontId="4" fillId="9" borderId="3" xfId="0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right"/>
    </xf>
    <xf numFmtId="3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center"/>
    </xf>
    <xf numFmtId="164" fontId="4" fillId="0" borderId="23" xfId="2" applyNumberFormat="1" applyFont="1" applyFill="1" applyBorder="1" applyAlignment="1">
      <alignment horizontal="right"/>
    </xf>
    <xf numFmtId="3" fontId="4" fillId="13" borderId="10" xfId="2" applyNumberFormat="1" applyFont="1" applyFill="1" applyBorder="1" applyAlignment="1">
      <alignment horizontal="right"/>
    </xf>
    <xf numFmtId="3" fontId="4" fillId="0" borderId="20" xfId="2" applyNumberFormat="1" applyFont="1" applyFill="1" applyBorder="1" applyAlignment="1">
      <alignment horizontal="right"/>
    </xf>
    <xf numFmtId="3" fontId="4" fillId="0" borderId="24" xfId="2" applyNumberFormat="1" applyFont="1" applyFill="1" applyBorder="1" applyAlignment="1">
      <alignment horizontal="right"/>
    </xf>
    <xf numFmtId="3" fontId="4" fillId="13" borderId="3" xfId="2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4" fontId="4" fillId="0" borderId="10" xfId="2" applyNumberFormat="1" applyFont="1" applyFill="1" applyBorder="1" applyAlignment="1">
      <alignment horizontal="right"/>
    </xf>
    <xf numFmtId="3" fontId="4" fillId="0" borderId="10" xfId="2" applyNumberFormat="1" applyFont="1" applyFill="1" applyBorder="1" applyAlignment="1">
      <alignment horizontal="right"/>
    </xf>
    <xf numFmtId="4" fontId="4" fillId="0" borderId="10" xfId="2" applyNumberFormat="1" applyFont="1" applyBorder="1" applyAlignment="1">
      <alignment horizontal="right"/>
    </xf>
    <xf numFmtId="3" fontId="4" fillId="0" borderId="10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49" fontId="4" fillId="0" borderId="0" xfId="14" applyNumberFormat="1" applyFont="1" applyProtection="1">
      <protection locked="0"/>
    </xf>
    <xf numFmtId="0" fontId="4" fillId="0" borderId="0" xfId="14" applyFont="1" applyAlignment="1" applyProtection="1">
      <alignment horizontal="center" wrapText="1"/>
      <protection locked="0"/>
    </xf>
    <xf numFmtId="0" fontId="4" fillId="0" borderId="0" xfId="14" applyFont="1" applyAlignment="1" applyProtection="1">
      <alignment horizontal="center" wrapText="1" readingOrder="1"/>
      <protection locked="0"/>
    </xf>
    <xf numFmtId="0" fontId="4" fillId="0" borderId="0" xfId="14" applyFont="1" applyAlignment="1" applyProtection="1">
      <alignment horizontal="left" wrapText="1" readingOrder="1"/>
      <protection locked="0"/>
    </xf>
    <xf numFmtId="0" fontId="4" fillId="0" borderId="0" xfId="14" applyFont="1" applyAlignment="1" applyProtection="1">
      <alignment horizontal="center"/>
      <protection locked="0"/>
    </xf>
    <xf numFmtId="164" fontId="4" fillId="0" borderId="0" xfId="4" applyNumberFormat="1" applyFont="1" applyFill="1" applyAlignment="1" applyProtection="1">
      <alignment horizontal="right"/>
      <protection locked="0"/>
    </xf>
    <xf numFmtId="3" fontId="4" fillId="0" borderId="0" xfId="4" applyNumberFormat="1" applyFont="1" applyFill="1" applyAlignment="1" applyProtection="1">
      <alignment horizontal="right"/>
      <protection locked="0"/>
    </xf>
    <xf numFmtId="0" fontId="4" fillId="0" borderId="3" xfId="14" applyFont="1" applyBorder="1" applyAlignment="1" applyProtection="1">
      <alignment horizontal="center"/>
      <protection locked="0"/>
    </xf>
    <xf numFmtId="0" fontId="4" fillId="0" borderId="5" xfId="14" applyFont="1" applyBorder="1" applyAlignment="1" applyProtection="1">
      <alignment horizontal="center" wrapText="1"/>
      <protection locked="0"/>
    </xf>
    <xf numFmtId="49" fontId="4" fillId="0" borderId="1" xfId="14" applyNumberFormat="1" applyFont="1" applyBorder="1" applyAlignment="1" applyProtection="1">
      <alignment horizontal="left" wrapText="1" readingOrder="1"/>
      <protection locked="0"/>
    </xf>
    <xf numFmtId="164" fontId="4" fillId="0" borderId="3" xfId="4" applyNumberFormat="1" applyFont="1" applyFill="1" applyBorder="1" applyAlignment="1" applyProtection="1">
      <alignment horizontal="right"/>
      <protection locked="0"/>
    </xf>
    <xf numFmtId="3" fontId="4" fillId="0" borderId="3" xfId="4" applyNumberFormat="1" applyFont="1" applyFill="1" applyBorder="1" applyAlignment="1" applyProtection="1">
      <alignment horizontal="right"/>
      <protection locked="0"/>
    </xf>
    <xf numFmtId="0" fontId="4" fillId="0" borderId="0" xfId="14" applyFont="1" applyAlignment="1" applyProtection="1">
      <alignment horizontal="center" readingOrder="1"/>
      <protection locked="0"/>
    </xf>
    <xf numFmtId="164" fontId="4" fillId="0" borderId="0" xfId="4" applyNumberFormat="1" applyFont="1" applyFill="1" applyAlignment="1" applyProtection="1">
      <alignment horizontal="right" readingOrder="1"/>
      <protection locked="0"/>
    </xf>
    <xf numFmtId="3" fontId="4" fillId="0" borderId="0" xfId="4" applyNumberFormat="1" applyFont="1" applyFill="1" applyAlignment="1" applyProtection="1">
      <alignment horizontal="right" readingOrder="1"/>
      <protection locked="0"/>
    </xf>
    <xf numFmtId="0" fontId="4" fillId="0" borderId="3" xfId="14" applyFont="1" applyBorder="1" applyAlignment="1" applyProtection="1">
      <alignment horizontal="center" wrapText="1"/>
      <protection locked="0"/>
    </xf>
    <xf numFmtId="0" fontId="4" fillId="0" borderId="3" xfId="14" applyFont="1" applyBorder="1" applyAlignment="1" applyProtection="1">
      <alignment horizontal="center" readingOrder="1"/>
      <protection locked="0"/>
    </xf>
    <xf numFmtId="164" fontId="4" fillId="0" borderId="3" xfId="4" applyNumberFormat="1" applyFont="1" applyFill="1" applyBorder="1" applyAlignment="1" applyProtection="1">
      <alignment horizontal="right" readingOrder="1"/>
      <protection locked="0"/>
    </xf>
    <xf numFmtId="4" fontId="4" fillId="0" borderId="3" xfId="4" applyNumberFormat="1" applyFont="1" applyFill="1" applyBorder="1" applyAlignment="1" applyProtection="1">
      <alignment horizontal="right" readingOrder="1"/>
      <protection locked="0"/>
    </xf>
    <xf numFmtId="3" fontId="4" fillId="0" borderId="3" xfId="4" applyNumberFormat="1" applyFont="1" applyFill="1" applyBorder="1" applyAlignment="1" applyProtection="1">
      <alignment horizontal="right" readingOrder="1"/>
      <protection locked="0"/>
    </xf>
    <xf numFmtId="0" fontId="4" fillId="0" borderId="4" xfId="14" applyFont="1" applyBorder="1" applyAlignment="1" applyProtection="1">
      <alignment horizontal="center" wrapText="1"/>
      <protection locked="0"/>
    </xf>
    <xf numFmtId="49" fontId="4" fillId="0" borderId="4" xfId="14" applyNumberFormat="1" applyFont="1" applyBorder="1" applyAlignment="1" applyProtection="1">
      <alignment horizontal="left" wrapText="1" readingOrder="1"/>
      <protection locked="0"/>
    </xf>
    <xf numFmtId="0" fontId="4" fillId="0" borderId="4" xfId="14" applyFont="1" applyBorder="1" applyAlignment="1" applyProtection="1">
      <alignment horizontal="center" readingOrder="1"/>
      <protection locked="0"/>
    </xf>
    <xf numFmtId="164" fontId="4" fillId="0" borderId="4" xfId="4" applyNumberFormat="1" applyFont="1" applyFill="1" applyBorder="1" applyAlignment="1" applyProtection="1">
      <alignment horizontal="right" readingOrder="1"/>
      <protection locked="0"/>
    </xf>
    <xf numFmtId="4" fontId="4" fillId="0" borderId="4" xfId="4" applyNumberFormat="1" applyFont="1" applyFill="1" applyBorder="1" applyAlignment="1" applyProtection="1">
      <alignment horizontal="right" readingOrder="1"/>
      <protection locked="0"/>
    </xf>
    <xf numFmtId="3" fontId="4" fillId="0" borderId="4" xfId="4" applyNumberFormat="1" applyFont="1" applyFill="1" applyBorder="1" applyAlignment="1" applyProtection="1">
      <alignment horizontal="right" readingOrder="1"/>
      <protection locked="0"/>
    </xf>
    <xf numFmtId="3" fontId="4" fillId="0" borderId="4" xfId="4" applyNumberFormat="1" applyFont="1" applyFill="1" applyBorder="1" applyAlignment="1" applyProtection="1">
      <alignment horizontal="right"/>
      <protection locked="0"/>
    </xf>
    <xf numFmtId="49" fontId="4" fillId="0" borderId="0" xfId="14" applyNumberFormat="1" applyFont="1" applyAlignment="1" applyProtection="1">
      <alignment horizontal="left" wrapText="1" readingOrder="1"/>
      <protection locked="0"/>
    </xf>
    <xf numFmtId="164" fontId="4" fillId="0" borderId="0" xfId="4" applyNumberFormat="1" applyFont="1" applyFill="1" applyBorder="1" applyAlignment="1" applyProtection="1">
      <alignment horizontal="right" readingOrder="1"/>
      <protection locked="0"/>
    </xf>
    <xf numFmtId="4" fontId="4" fillId="0" borderId="0" xfId="4" applyNumberFormat="1" applyFont="1" applyFill="1" applyBorder="1" applyAlignment="1" applyProtection="1">
      <alignment horizontal="right" readingOrder="1"/>
      <protection locked="0"/>
    </xf>
    <xf numFmtId="3" fontId="4" fillId="0" borderId="0" xfId="4" applyNumberFormat="1" applyFont="1" applyFill="1" applyBorder="1" applyAlignment="1" applyProtection="1">
      <alignment horizontal="right" readingOrder="1"/>
      <protection locked="0"/>
    </xf>
    <xf numFmtId="3" fontId="4" fillId="0" borderId="0" xfId="4" applyNumberFormat="1" applyFont="1" applyFill="1" applyBorder="1" applyAlignment="1" applyProtection="1">
      <alignment horizontal="right"/>
      <protection locked="0"/>
    </xf>
    <xf numFmtId="49" fontId="4" fillId="0" borderId="3" xfId="14" applyNumberFormat="1" applyFont="1" applyBorder="1" applyAlignment="1" applyProtection="1">
      <alignment horizontal="left" wrapText="1" readingOrder="1"/>
      <protection locked="0"/>
    </xf>
    <xf numFmtId="164" fontId="4" fillId="0" borderId="3" xfId="5" applyNumberFormat="1" applyFont="1" applyFill="1" applyBorder="1" applyAlignment="1" applyProtection="1">
      <alignment horizontal="right" readingOrder="1"/>
      <protection locked="0"/>
    </xf>
    <xf numFmtId="3" fontId="4" fillId="0" borderId="3" xfId="5" applyNumberFormat="1" applyFont="1" applyFill="1" applyBorder="1" applyAlignment="1" applyProtection="1">
      <alignment horizontal="right" readingOrder="1"/>
      <protection locked="0"/>
    </xf>
    <xf numFmtId="3" fontId="4" fillId="0" borderId="3" xfId="5" applyNumberFormat="1" applyFont="1" applyFill="1" applyBorder="1" applyAlignment="1" applyProtection="1">
      <alignment horizontal="right"/>
      <protection locked="0"/>
    </xf>
    <xf numFmtId="0" fontId="4" fillId="0" borderId="0" xfId="14" applyFont="1" applyAlignment="1" applyProtection="1">
      <alignment horizontal="left"/>
      <protection locked="0"/>
    </xf>
    <xf numFmtId="164" fontId="4" fillId="0" borderId="0" xfId="4" applyNumberFormat="1" applyFont="1" applyFill="1" applyBorder="1" applyAlignment="1" applyProtection="1">
      <alignment horizontal="right"/>
      <protection locked="0"/>
    </xf>
    <xf numFmtId="49" fontId="1" fillId="0" borderId="0" xfId="23" applyNumberFormat="1" applyFont="1" applyAlignment="1">
      <alignment horizontal="center"/>
    </xf>
    <xf numFmtId="0" fontId="4" fillId="0" borderId="8" xfId="14" applyFont="1" applyBorder="1" applyProtection="1">
      <protection locked="0"/>
    </xf>
    <xf numFmtId="0" fontId="4" fillId="0" borderId="7" xfId="14" applyFont="1" applyBorder="1" applyProtection="1">
      <protection locked="0"/>
    </xf>
    <xf numFmtId="164" fontId="4" fillId="0" borderId="2" xfId="4" applyNumberFormat="1" applyFont="1" applyFill="1" applyBorder="1" applyAlignment="1" applyProtection="1">
      <alignment horizontal="right"/>
      <protection locked="0"/>
    </xf>
    <xf numFmtId="3" fontId="4" fillId="0" borderId="2" xfId="4" applyNumberFormat="1" applyFont="1" applyFill="1" applyBorder="1" applyAlignment="1" applyProtection="1">
      <alignment horizontal="right"/>
      <protection locked="0"/>
    </xf>
    <xf numFmtId="0" fontId="4" fillId="0" borderId="8" xfId="14" applyFont="1" applyBorder="1" applyAlignment="1" applyProtection="1">
      <alignment horizontal="center"/>
      <protection locked="0"/>
    </xf>
    <xf numFmtId="0" fontId="4" fillId="0" borderId="5" xfId="14" applyFont="1" applyBorder="1" applyAlignment="1" applyProtection="1">
      <alignment horizontal="center"/>
      <protection locked="0"/>
    </xf>
    <xf numFmtId="0" fontId="4" fillId="0" borderId="6" xfId="14" applyFont="1" applyBorder="1" applyProtection="1">
      <protection locked="0"/>
    </xf>
    <xf numFmtId="0" fontId="4" fillId="0" borderId="1" xfId="14" applyFont="1" applyBorder="1" applyAlignment="1" applyProtection="1">
      <alignment horizontal="center"/>
      <protection locked="0"/>
    </xf>
    <xf numFmtId="164" fontId="4" fillId="0" borderId="1" xfId="4" applyNumberFormat="1" applyFont="1" applyFill="1" applyBorder="1" applyAlignment="1" applyProtection="1">
      <alignment horizontal="right"/>
      <protection locked="0"/>
    </xf>
    <xf numFmtId="3" fontId="4" fillId="0" borderId="1" xfId="4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 readingOrder="1"/>
      <protection locked="0"/>
    </xf>
    <xf numFmtId="0" fontId="4" fillId="2" borderId="0" xfId="0" applyFont="1" applyFill="1" applyAlignment="1" applyProtection="1">
      <alignment horizontal="center"/>
      <protection locked="0"/>
    </xf>
    <xf numFmtId="3" fontId="4" fillId="2" borderId="0" xfId="2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readingOrder="1"/>
      <protection locked="0"/>
    </xf>
    <xf numFmtId="1" fontId="4" fillId="2" borderId="5" xfId="2" applyNumberFormat="1" applyFont="1" applyFill="1" applyBorder="1" applyAlignment="1" applyProtection="1">
      <alignment horizontal="right" readingOrder="1"/>
      <protection locked="0"/>
    </xf>
    <xf numFmtId="3" fontId="4" fillId="2" borderId="5" xfId="2" applyNumberFormat="1" applyFont="1" applyFill="1" applyBorder="1" applyAlignment="1" applyProtection="1">
      <alignment horizontal="right" readingOrder="1"/>
      <protection locked="0"/>
    </xf>
    <xf numFmtId="3" fontId="4" fillId="2" borderId="3" xfId="2" applyNumberFormat="1" applyFont="1" applyFill="1" applyBorder="1" applyAlignment="1" applyProtection="1">
      <alignment horizontal="right" readingOrder="1"/>
      <protection locked="0"/>
    </xf>
    <xf numFmtId="1" fontId="4" fillId="2" borderId="8" xfId="2" applyNumberFormat="1" applyFont="1" applyFill="1" applyBorder="1" applyAlignment="1" applyProtection="1">
      <alignment horizontal="right" readingOrder="1"/>
      <protection locked="0"/>
    </xf>
    <xf numFmtId="3" fontId="4" fillId="2" borderId="8" xfId="2" applyNumberFormat="1" applyFont="1" applyFill="1" applyBorder="1" applyAlignment="1" applyProtection="1">
      <alignment horizontal="right" readingOrder="1"/>
      <protection locked="0"/>
    </xf>
    <xf numFmtId="3" fontId="4" fillId="2" borderId="2" xfId="2" applyNumberFormat="1" applyFont="1" applyFill="1" applyBorder="1" applyAlignment="1" applyProtection="1">
      <alignment horizontal="right" readingOrder="1"/>
      <protection locked="0"/>
    </xf>
    <xf numFmtId="0" fontId="4" fillId="0" borderId="3" xfId="17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" fontId="4" fillId="2" borderId="3" xfId="2" applyNumberFormat="1" applyFont="1" applyFill="1" applyBorder="1" applyAlignment="1" applyProtection="1">
      <alignment horizontal="right"/>
      <protection locked="0"/>
    </xf>
    <xf numFmtId="3" fontId="4" fillId="2" borderId="3" xfId="2" applyNumberFormat="1" applyFont="1" applyFill="1" applyBorder="1" applyAlignment="1" applyProtection="1">
      <alignment horizontal="right"/>
      <protection locked="0"/>
    </xf>
    <xf numFmtId="1" fontId="4" fillId="2" borderId="0" xfId="2" applyNumberFormat="1" applyFont="1" applyFill="1" applyAlignment="1" applyProtection="1">
      <alignment horizontal="right" readingOrder="1"/>
      <protection locked="0"/>
    </xf>
    <xf numFmtId="3" fontId="4" fillId="2" borderId="0" xfId="2" applyNumberFormat="1" applyFont="1" applyFill="1" applyAlignment="1" applyProtection="1">
      <alignment horizontal="right" readingOrder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49" fontId="4" fillId="2" borderId="7" xfId="0" applyNumberFormat="1" applyFont="1" applyFill="1" applyBorder="1" applyAlignment="1" applyProtection="1">
      <alignment horizontal="left" wrapText="1" readingOrder="1"/>
      <protection locked="0"/>
    </xf>
    <xf numFmtId="1" fontId="4" fillId="2" borderId="2" xfId="2" applyNumberFormat="1" applyFont="1" applyFill="1" applyBorder="1" applyAlignment="1" applyProtection="1">
      <alignment horizontal="right" readingOrder="1"/>
      <protection locked="0"/>
    </xf>
    <xf numFmtId="49" fontId="4" fillId="2" borderId="2" xfId="2" applyNumberFormat="1" applyFont="1" applyFill="1" applyBorder="1" applyAlignment="1" applyProtection="1">
      <alignment horizontal="right" readingOrder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1" fontId="4" fillId="2" borderId="0" xfId="2" applyNumberFormat="1" applyFont="1" applyFill="1" applyBorder="1" applyAlignment="1" applyProtection="1">
      <alignment horizontal="right" readingOrder="1"/>
      <protection locked="0"/>
    </xf>
    <xf numFmtId="3" fontId="4" fillId="2" borderId="0" xfId="2" applyNumberFormat="1" applyFont="1" applyFill="1" applyBorder="1" applyAlignment="1" applyProtection="1">
      <alignment horizontal="right" readingOrder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8" borderId="2" xfId="17" applyFont="1" applyFill="1" applyBorder="1" applyAlignment="1" applyProtection="1">
      <alignment horizontal="center" wrapText="1"/>
      <protection locked="0"/>
    </xf>
    <xf numFmtId="0" fontId="4" fillId="0" borderId="3" xfId="17" applyFont="1" applyBorder="1" applyAlignment="1" applyProtection="1">
      <alignment horizontal="center" wrapText="1"/>
      <protection locked="0"/>
    </xf>
    <xf numFmtId="1" fontId="4" fillId="2" borderId="3" xfId="2" applyNumberFormat="1" applyFont="1" applyFill="1" applyBorder="1" applyAlignment="1" applyProtection="1">
      <alignment horizontal="right" readingOrder="1"/>
      <protection locked="0"/>
    </xf>
    <xf numFmtId="0" fontId="4" fillId="0" borderId="2" xfId="17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readingOrder="1"/>
      <protection locked="0"/>
    </xf>
    <xf numFmtId="1" fontId="4" fillId="0" borderId="2" xfId="2" applyNumberFormat="1" applyFont="1" applyFill="1" applyBorder="1" applyAlignment="1" applyProtection="1">
      <alignment horizontal="right" readingOrder="1"/>
      <protection locked="0"/>
    </xf>
    <xf numFmtId="49" fontId="4" fillId="0" borderId="2" xfId="2" applyNumberFormat="1" applyFont="1" applyFill="1" applyBorder="1" applyAlignment="1" applyProtection="1">
      <alignment horizontal="right" readingOrder="1"/>
      <protection locked="0"/>
    </xf>
    <xf numFmtId="3" fontId="4" fillId="0" borderId="2" xfId="2" applyNumberFormat="1" applyFont="1" applyFill="1" applyBorder="1" applyAlignment="1" applyProtection="1">
      <alignment horizontal="right" readingOrder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2" borderId="0" xfId="2" applyNumberFormat="1" applyFont="1" applyFill="1" applyBorder="1" applyAlignment="1">
      <alignment horizontal="right" readingOrder="1"/>
    </xf>
    <xf numFmtId="49" fontId="4" fillId="0" borderId="3" xfId="14" applyNumberFormat="1" applyFont="1" applyBorder="1"/>
    <xf numFmtId="0" fontId="4" fillId="2" borderId="5" xfId="0" applyFont="1" applyFill="1" applyBorder="1" applyAlignment="1" applyProtection="1">
      <alignment horizontal="left" wrapText="1"/>
      <protection locked="0"/>
    </xf>
    <xf numFmtId="0" fontId="4" fillId="8" borderId="3" xfId="17" applyFont="1" applyFill="1" applyBorder="1" applyAlignment="1" applyProtection="1">
      <alignment horizontal="center" wrapText="1"/>
      <protection locked="0"/>
    </xf>
    <xf numFmtId="0" fontId="4" fillId="9" borderId="2" xfId="17" applyFont="1" applyFill="1" applyBorder="1" applyAlignment="1" applyProtection="1">
      <alignment horizontal="center" wrapText="1"/>
      <protection locked="0"/>
    </xf>
    <xf numFmtId="0" fontId="4" fillId="0" borderId="0" xfId="17" applyFont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center" readingOrder="1"/>
      <protection locked="0"/>
    </xf>
    <xf numFmtId="3" fontId="4" fillId="0" borderId="1" xfId="2" applyNumberFormat="1" applyFont="1" applyFill="1" applyBorder="1" applyAlignment="1" applyProtection="1">
      <alignment horizontal="right" readingOrder="1"/>
      <protection locked="0"/>
    </xf>
    <xf numFmtId="3" fontId="4" fillId="0" borderId="6" xfId="2" applyNumberFormat="1" applyFont="1" applyFill="1" applyBorder="1" applyAlignment="1" applyProtection="1">
      <alignment horizontal="right" readingOrder="1"/>
      <protection locked="0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wrapText="1" readingOrder="1"/>
      <protection locked="0"/>
    </xf>
    <xf numFmtId="0" fontId="4" fillId="0" borderId="0" xfId="0" applyFont="1" applyAlignment="1" applyProtection="1">
      <alignment horizontal="center" readingOrder="1"/>
      <protection locked="0"/>
    </xf>
    <xf numFmtId="3" fontId="4" fillId="0" borderId="0" xfId="2" applyNumberFormat="1" applyFont="1" applyFill="1" applyAlignment="1" applyProtection="1">
      <alignment horizontal="right" readingOrder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49" fontId="4" fillId="0" borderId="3" xfId="2" applyNumberFormat="1" applyFont="1" applyFill="1" applyBorder="1" applyAlignment="1" applyProtection="1">
      <alignment horizontal="right" readingOrder="1"/>
      <protection locked="0"/>
    </xf>
    <xf numFmtId="3" fontId="4" fillId="0" borderId="3" xfId="2" applyNumberFormat="1" applyFont="1" applyFill="1" applyBorder="1" applyAlignment="1" applyProtection="1">
      <alignment horizontal="right"/>
      <protection locked="0"/>
    </xf>
    <xf numFmtId="0" fontId="4" fillId="0" borderId="9" xfId="17" applyFont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2" borderId="9" xfId="0" applyFont="1" applyFill="1" applyBorder="1" applyAlignment="1" applyProtection="1">
      <alignment horizontal="center" readingOrder="1"/>
      <protection locked="0"/>
    </xf>
    <xf numFmtId="3" fontId="4" fillId="2" borderId="9" xfId="2" applyNumberFormat="1" applyFont="1" applyFill="1" applyBorder="1" applyAlignment="1" applyProtection="1">
      <alignment horizontal="right" readingOrder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169" fontId="4" fillId="0" borderId="3" xfId="2" applyNumberFormat="1" applyFont="1" applyFill="1" applyBorder="1" applyAlignment="1">
      <alignment horizontal="right"/>
    </xf>
    <xf numFmtId="169" fontId="4" fillId="0" borderId="1" xfId="2" applyNumberFormat="1" applyFont="1" applyFill="1" applyBorder="1" applyAlignment="1">
      <alignment horizontal="right"/>
    </xf>
    <xf numFmtId="0" fontId="4" fillId="0" borderId="0" xfId="17" applyFont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2" fontId="4" fillId="2" borderId="5" xfId="2" applyNumberFormat="1" applyFont="1" applyFill="1" applyBorder="1" applyAlignment="1" applyProtection="1">
      <alignment horizontal="right" readingOrder="1"/>
      <protection locked="0"/>
    </xf>
    <xf numFmtId="0" fontId="4" fillId="6" borderId="5" xfId="0" applyFont="1" applyFill="1" applyBorder="1" applyAlignment="1" applyProtection="1">
      <alignment horizontal="left"/>
      <protection locked="0"/>
    </xf>
    <xf numFmtId="49" fontId="4" fillId="6" borderId="6" xfId="0" applyNumberFormat="1" applyFont="1" applyFill="1" applyBorder="1" applyAlignment="1" applyProtection="1">
      <alignment horizontal="left" wrapText="1" readingOrder="1"/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 wrapText="1" readingOrder="1"/>
      <protection locked="0"/>
    </xf>
    <xf numFmtId="0" fontId="4" fillId="0" borderId="8" xfId="0" applyFont="1" applyBorder="1" applyAlignment="1" applyProtection="1">
      <alignment horizontal="left"/>
      <protection locked="0"/>
    </xf>
    <xf numFmtId="2" fontId="4" fillId="0" borderId="0" xfId="2" applyNumberFormat="1" applyFont="1" applyFill="1" applyBorder="1" applyAlignment="1" applyProtection="1">
      <alignment horizontal="right" readingOrder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2" fontId="4" fillId="0" borderId="0" xfId="0" applyNumberFormat="1" applyFont="1"/>
    <xf numFmtId="0" fontId="4" fillId="0" borderId="5" xfId="0" applyFont="1" applyBorder="1"/>
    <xf numFmtId="2" fontId="1" fillId="0" borderId="1" xfId="4" applyNumberFormat="1" applyFont="1" applyFill="1" applyBorder="1"/>
    <xf numFmtId="2" fontId="1" fillId="0" borderId="0" xfId="4" applyNumberFormat="1" applyFont="1" applyFill="1" applyBorder="1"/>
    <xf numFmtId="2" fontId="1" fillId="0" borderId="5" xfId="4" applyNumberFormat="1" applyFont="1" applyFill="1" applyBorder="1"/>
    <xf numFmtId="49" fontId="4" fillId="0" borderId="0" xfId="17" applyNumberFormat="1" applyFont="1" applyAlignment="1" applyProtection="1">
      <alignment wrapText="1"/>
      <protection locked="0"/>
    </xf>
    <xf numFmtId="0" fontId="37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/>
    </xf>
    <xf numFmtId="0" fontId="37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9" fillId="0" borderId="0" xfId="0" applyFont="1" applyAlignment="1">
      <alignment horizontal="left" readingOrder="1"/>
    </xf>
    <xf numFmtId="0" fontId="17" fillId="0" borderId="42" xfId="14" applyFont="1" applyBorder="1" applyAlignment="1">
      <alignment horizontal="center" vertical="center" wrapText="1"/>
    </xf>
    <xf numFmtId="0" fontId="17" fillId="0" borderId="46" xfId="14" applyFont="1" applyBorder="1" applyAlignment="1">
      <alignment horizontal="center" vertical="center" wrapText="1"/>
    </xf>
    <xf numFmtId="0" fontId="17" fillId="0" borderId="43" xfId="14" applyFont="1" applyBorder="1" applyAlignment="1">
      <alignment horizontal="center" vertical="center" wrapText="1"/>
    </xf>
    <xf numFmtId="0" fontId="17" fillId="0" borderId="47" xfId="14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left" vertical="center" wrapText="1"/>
    </xf>
    <xf numFmtId="49" fontId="17" fillId="0" borderId="44" xfId="14" applyNumberFormat="1" applyFont="1" applyBorder="1" applyAlignment="1">
      <alignment horizontal="center" vertical="center" wrapText="1"/>
    </xf>
    <xf numFmtId="49" fontId="17" fillId="0" borderId="48" xfId="14" applyNumberFormat="1" applyFont="1" applyBorder="1" applyAlignment="1">
      <alignment horizontal="center" vertical="center" wrapText="1"/>
    </xf>
    <xf numFmtId="49" fontId="17" fillId="0" borderId="45" xfId="14" applyNumberFormat="1" applyFont="1" applyBorder="1" applyAlignment="1">
      <alignment horizontal="center" vertical="center" wrapText="1"/>
    </xf>
    <xf numFmtId="49" fontId="17" fillId="0" borderId="49" xfId="14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49" fontId="6" fillId="0" borderId="38" xfId="14" applyNumberFormat="1" applyFont="1" applyBorder="1" applyAlignment="1">
      <alignment horizontal="left" vertical="center" wrapText="1"/>
    </xf>
    <xf numFmtId="49" fontId="6" fillId="0" borderId="37" xfId="14" applyNumberFormat="1" applyFont="1" applyBorder="1" applyAlignment="1">
      <alignment horizontal="left" vertical="center" wrapText="1"/>
    </xf>
    <xf numFmtId="49" fontId="9" fillId="12" borderId="1" xfId="14" applyNumberFormat="1" applyFont="1" applyFill="1" applyBorder="1" applyAlignment="1" applyProtection="1">
      <alignment horizontal="left"/>
      <protection locked="0"/>
    </xf>
    <xf numFmtId="0" fontId="4" fillId="0" borderId="5" xfId="14" applyFont="1" applyBorder="1" applyAlignment="1" applyProtection="1">
      <alignment horizontal="left" wrapText="1"/>
      <protection locked="0"/>
    </xf>
    <xf numFmtId="0" fontId="65" fillId="0" borderId="6" xfId="14" applyBorder="1" applyAlignment="1">
      <alignment horizontal="left" wrapText="1"/>
    </xf>
    <xf numFmtId="0" fontId="4" fillId="0" borderId="5" xfId="14" applyFont="1" applyBorder="1" applyAlignment="1" applyProtection="1">
      <alignment horizontal="left"/>
      <protection locked="0"/>
    </xf>
    <xf numFmtId="0" fontId="4" fillId="0" borderId="6" xfId="14" applyFont="1" applyBorder="1" applyAlignment="1" applyProtection="1">
      <alignment horizontal="left"/>
      <protection locked="0"/>
    </xf>
    <xf numFmtId="49" fontId="9" fillId="0" borderId="38" xfId="27" applyNumberFormat="1" applyFont="1" applyBorder="1" applyAlignment="1">
      <alignment horizontal="left" wrapText="1"/>
    </xf>
    <xf numFmtId="49" fontId="9" fillId="0" borderId="50" xfId="27" applyNumberFormat="1" applyFont="1" applyBorder="1" applyAlignment="1">
      <alignment horizontal="left" wrapText="1"/>
    </xf>
    <xf numFmtId="49" fontId="6" fillId="2" borderId="25" xfId="0" applyNumberFormat="1" applyFont="1" applyFill="1" applyBorder="1" applyAlignment="1" applyProtection="1">
      <alignment horizontal="left" vertical="center" wrapText="1" readingOrder="1"/>
      <protection locked="0"/>
    </xf>
    <xf numFmtId="49" fontId="6" fillId="2" borderId="26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48" fillId="12" borderId="1" xfId="14" applyNumberFormat="1" applyFont="1" applyFill="1" applyBorder="1" applyAlignment="1" applyProtection="1">
      <alignment horizontal="left"/>
      <protection locked="0"/>
    </xf>
    <xf numFmtId="0" fontId="46" fillId="0" borderId="0" xfId="13" applyFont="1" applyAlignment="1">
      <alignment horizontal="center" vertical="center" wrapText="1"/>
    </xf>
    <xf numFmtId="0" fontId="46" fillId="0" borderId="1" xfId="13" applyFont="1" applyBorder="1" applyAlignment="1">
      <alignment horizontal="center" vertical="center" wrapText="1"/>
    </xf>
    <xf numFmtId="0" fontId="54" fillId="0" borderId="0" xfId="13" applyFont="1" applyAlignment="1">
      <alignment horizontal="center" vertical="center" wrapText="1"/>
    </xf>
    <xf numFmtId="0" fontId="54" fillId="0" borderId="1" xfId="13" applyFont="1" applyBorder="1" applyAlignment="1">
      <alignment horizontal="center" vertical="center" wrapText="1"/>
    </xf>
    <xf numFmtId="0" fontId="72" fillId="0" borderId="27" xfId="13" applyFont="1" applyBorder="1" applyAlignment="1">
      <alignment horizontal="center" vertical="center" wrapText="1"/>
    </xf>
    <xf numFmtId="0" fontId="72" fillId="0" borderId="28" xfId="13" applyFont="1" applyBorder="1" applyAlignment="1">
      <alignment horizontal="center" vertical="center" wrapText="1"/>
    </xf>
    <xf numFmtId="0" fontId="72" fillId="0" borderId="29" xfId="13" applyFont="1" applyBorder="1" applyAlignment="1">
      <alignment horizontal="center" vertical="center" wrapText="1"/>
    </xf>
    <xf numFmtId="0" fontId="84" fillId="4" borderId="30" xfId="13" applyFont="1" applyFill="1" applyBorder="1" applyAlignment="1">
      <alignment horizontal="center" wrapText="1"/>
    </xf>
    <xf numFmtId="0" fontId="73" fillId="0" borderId="4" xfId="0" applyFont="1" applyBorder="1" applyAlignment="1">
      <alignment horizontal="center" wrapText="1"/>
    </xf>
    <xf numFmtId="0" fontId="73" fillId="0" borderId="31" xfId="0" applyFont="1" applyBorder="1" applyAlignment="1">
      <alignment horizontal="center" wrapText="1"/>
    </xf>
    <xf numFmtId="0" fontId="78" fillId="7" borderId="32" xfId="13" applyFont="1" applyFill="1" applyBorder="1" applyAlignment="1">
      <alignment horizontal="center" wrapText="1"/>
    </xf>
    <xf numFmtId="0" fontId="73" fillId="0" borderId="33" xfId="0" applyFont="1" applyBorder="1" applyAlignment="1">
      <alignment horizontal="center" wrapText="1"/>
    </xf>
    <xf numFmtId="0" fontId="73" fillId="0" borderId="34" xfId="0" applyFont="1" applyBorder="1" applyAlignment="1">
      <alignment horizontal="center" wrapText="1"/>
    </xf>
    <xf numFmtId="0" fontId="88" fillId="0" borderId="25" xfId="26" applyFont="1" applyBorder="1" applyAlignment="1">
      <alignment horizontal="center" vertical="center"/>
    </xf>
    <xf numFmtId="0" fontId="88" fillId="0" borderId="35" xfId="26" applyFont="1" applyBorder="1" applyAlignment="1">
      <alignment horizontal="center" vertical="center"/>
    </xf>
    <xf numFmtId="0" fontId="92" fillId="12" borderId="0" xfId="27" applyFont="1" applyFill="1" applyAlignment="1">
      <alignment horizontal="center"/>
    </xf>
    <xf numFmtId="0" fontId="4" fillId="0" borderId="8" xfId="14" applyFont="1" applyBorder="1" applyAlignment="1" applyProtection="1">
      <protection locked="0"/>
    </xf>
    <xf numFmtId="0" fontId="4" fillId="0" borderId="7" xfId="14" applyFont="1" applyBorder="1" applyAlignment="1" applyProtection="1">
      <protection locked="0"/>
    </xf>
  </cellXfs>
  <cellStyles count="30">
    <cellStyle name="Comma" xfId="1" builtinId="3"/>
    <cellStyle name="Comma 2" xfId="2" xr:uid="{00000000-0005-0000-0000-000001000000}"/>
    <cellStyle name="Comma 2 2" xfId="3" xr:uid="{00000000-0005-0000-0000-000002000000}"/>
    <cellStyle name="Comma 2 3" xfId="25" xr:uid="{64343621-B444-4EB4-88E9-84C87FDB9F06}"/>
    <cellStyle name="Comma 3" xfId="4" xr:uid="{00000000-0005-0000-0000-000003000000}"/>
    <cellStyle name="Comma 4" xfId="5" xr:uid="{00000000-0005-0000-0000-000004000000}"/>
    <cellStyle name="Comma 4 2" xfId="24" xr:uid="{E151E9A0-6BB4-4D58-8648-536A8CE78C6D}"/>
    <cellStyle name="Comma 5" xfId="6" xr:uid="{00000000-0005-0000-0000-000005000000}"/>
    <cellStyle name="Currency" xfId="7" builtinId="4"/>
    <cellStyle name="Currency 2" xfId="8" xr:uid="{00000000-0005-0000-0000-000007000000}"/>
    <cellStyle name="Currency 2 2" xfId="28" xr:uid="{F0CE08A7-8AF0-497C-BC0D-54EC79E3B8CE}"/>
    <cellStyle name="Currency 3" xfId="9" xr:uid="{00000000-0005-0000-0000-000008000000}"/>
    <cellStyle name="Currency 4" xfId="10" xr:uid="{00000000-0005-0000-0000-000009000000}"/>
    <cellStyle name="Currency 5" xfId="11" xr:uid="{00000000-0005-0000-0000-00000A000000}"/>
    <cellStyle name="Hyperlink 2" xfId="12" xr:uid="{00000000-0005-0000-0000-00000B000000}"/>
    <cellStyle name="Normal" xfId="0" builtinId="0"/>
    <cellStyle name="Normal 2" xfId="13" xr:uid="{00000000-0005-0000-0000-00000D000000}"/>
    <cellStyle name="Normal 2 2" xfId="14" xr:uid="{00000000-0005-0000-0000-00000E000000}"/>
    <cellStyle name="Normal 2 2 2" xfId="29" xr:uid="{7CE14D08-BDF3-49B0-9EAC-B8C7AB369F00}"/>
    <cellStyle name="Normal 2 2 3" xfId="15" xr:uid="{00000000-0005-0000-0000-00000F000000}"/>
    <cellStyle name="Normal 2 3" xfId="16" xr:uid="{00000000-0005-0000-0000-000010000000}"/>
    <cellStyle name="Normal 3" xfId="17" xr:uid="{00000000-0005-0000-0000-000011000000}"/>
    <cellStyle name="Normal 4" xfId="18" xr:uid="{00000000-0005-0000-0000-000012000000}"/>
    <cellStyle name="Normal 5" xfId="19" xr:uid="{00000000-0005-0000-0000-000013000000}"/>
    <cellStyle name="Normal 6" xfId="23" xr:uid="{543B949E-8E9C-48BF-B2BE-8AFB14B72F98}"/>
    <cellStyle name="Normal 7" xfId="26" xr:uid="{EF728019-5651-4BF5-AFF0-8E686D9D9223}"/>
    <cellStyle name="Normal 8" xfId="27" xr:uid="{1EE66E05-4D3E-4039-B858-A59CB95EA30E}"/>
    <cellStyle name="Percent 2" xfId="20" xr:uid="{00000000-0005-0000-0000-000014000000}"/>
    <cellStyle name="Percent 3" xfId="21" xr:uid="{00000000-0005-0000-0000-000015000000}"/>
    <cellStyle name="Percent 4" xfId="22" xr:uid="{00000000-0005-0000-0000-000016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77096" cy="3212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75A9D4-D0EA-8558-2661-2F1AF14567B4}"/>
            </a:ext>
          </a:extLst>
        </xdr:cNvPr>
        <xdr:cNvSpPr txBox="1"/>
      </xdr:nvSpPr>
      <xdr:spPr>
        <a:xfrm>
          <a:off x="319087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77096" cy="3212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05CDC9-6B0A-47D6-CBC5-4BBFD23657BA}"/>
            </a:ext>
          </a:extLst>
        </xdr:cNvPr>
        <xdr:cNvSpPr txBox="1"/>
      </xdr:nvSpPr>
      <xdr:spPr>
        <a:xfrm>
          <a:off x="319087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0239AC-AA38-129B-6488-10C57053AE20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FC870C-2A67-D78A-078F-E886D983769B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FB1043-BA78-C136-C7E4-76301B8F6E33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0672109-329B-75A1-D96F-48C57BB403D9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E5700A4-3268-D3FC-DB57-BE461236EABC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D6BE1A-8EF5-720C-FDEC-9733ADF231C7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5306DB-CB20-7F24-338F-DA501AA55B82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168</xdr:row>
      <xdr:rowOff>0</xdr:rowOff>
    </xdr:from>
    <xdr:ext cx="277096" cy="3083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5FB03BD-84D6-2F45-5F5C-77A5E44F4F1B}"/>
            </a:ext>
          </a:extLst>
        </xdr:cNvPr>
        <xdr:cNvSpPr txBox="1"/>
      </xdr:nvSpPr>
      <xdr:spPr>
        <a:xfrm>
          <a:off x="7210425" y="2468880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77096" cy="32125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527D4B8-EA1E-134F-E5D7-0E96EA612447}"/>
            </a:ext>
          </a:extLst>
        </xdr:cNvPr>
        <xdr:cNvSpPr txBox="1"/>
      </xdr:nvSpPr>
      <xdr:spPr>
        <a:xfrm>
          <a:off x="3190875" y="638175"/>
          <a:ext cx="277096" cy="321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77096" cy="32125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1DF75A0-0C45-70DA-0B27-D6EEF90376F1}"/>
            </a:ext>
          </a:extLst>
        </xdr:cNvPr>
        <xdr:cNvSpPr txBox="1"/>
      </xdr:nvSpPr>
      <xdr:spPr>
        <a:xfrm>
          <a:off x="3190875" y="638175"/>
          <a:ext cx="277096" cy="321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566B32-EF4E-CF22-7D9B-BC4ABB46D0AD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C3E0E0-8BA4-F46A-E03B-8AC08098EDF6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F0DB28-D52A-08AC-5224-2148F313B16A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69A073-4E97-5DA5-C13E-28D040A5EE33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0F84B2-43A1-8700-7C64-82EFD8FB70DF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FBC86C-C13F-DB12-A375-2D90DEE03361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391DE79-80C7-0AD8-9AED-0346432EAEB5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277096" cy="3083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6FAE199-B975-EEE5-1235-1E90B3B3EF75}"/>
            </a:ext>
          </a:extLst>
        </xdr:cNvPr>
        <xdr:cNvSpPr txBox="1"/>
      </xdr:nvSpPr>
      <xdr:spPr>
        <a:xfrm>
          <a:off x="6867525" y="25279350"/>
          <a:ext cx="277096" cy="30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277096" cy="32125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5B722B-8C66-4896-7F75-4DB6FF58C80D}"/>
            </a:ext>
          </a:extLst>
        </xdr:cNvPr>
        <xdr:cNvSpPr txBox="1"/>
      </xdr:nvSpPr>
      <xdr:spPr>
        <a:xfrm>
          <a:off x="3038475" y="647700"/>
          <a:ext cx="277096" cy="321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277096" cy="32125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62944D2-D61E-C2DF-78BA-D536AA667FD9}"/>
            </a:ext>
          </a:extLst>
        </xdr:cNvPr>
        <xdr:cNvSpPr txBox="1"/>
      </xdr:nvSpPr>
      <xdr:spPr>
        <a:xfrm>
          <a:off x="3038475" y="647700"/>
          <a:ext cx="277096" cy="321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2B816B3-9C57-2764-243F-971E2C09FDB2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E1B4B4E-D45F-03AE-4FAB-57E3B1D32C05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190D82A-01F2-6108-D4BB-25C2935DF10D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DD8AC81-1EF0-FC8B-25F1-3CAB2A4E968E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D603E30-4F87-5E09-3286-BF9487CD0C77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4942FCF-3F3B-BBAD-A79E-968F7073FB68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7612910-2233-2C59-2C97-52212204DEFC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10D8E76-3B54-B3B7-C37A-2BC4CA7B6B21}"/>
            </a:ext>
          </a:extLst>
        </xdr:cNvPr>
        <xdr:cNvSpPr txBox="1"/>
      </xdr:nvSpPr>
      <xdr:spPr>
        <a:xfrm>
          <a:off x="10753725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E10DC96-C2FB-EEE9-9FC0-6240F161BA42}"/>
            </a:ext>
          </a:extLst>
        </xdr:cNvPr>
        <xdr:cNvSpPr txBox="1"/>
      </xdr:nvSpPr>
      <xdr:spPr>
        <a:xfrm>
          <a:off x="5724525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944A5F9-1BA3-CD2A-E08C-A8A7C6E38777}"/>
            </a:ext>
          </a:extLst>
        </xdr:cNvPr>
        <xdr:cNvSpPr txBox="1"/>
      </xdr:nvSpPr>
      <xdr:spPr>
        <a:xfrm>
          <a:off x="5724525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129921</xdr:colOff>
      <xdr:row>33</xdr:row>
      <xdr:rowOff>3662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B9807-4B12-4C62-9261-FB0AAA10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7121" cy="553006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1</xdr:row>
      <xdr:rowOff>12700</xdr:rowOff>
    </xdr:from>
    <xdr:to>
      <xdr:col>17</xdr:col>
      <xdr:colOff>472834</xdr:colOff>
      <xdr:row>31</xdr:row>
      <xdr:rowOff>20763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9AACE6-A370-4B5B-810C-461D0871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177800"/>
          <a:ext cx="4549534" cy="49610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530679</xdr:colOff>
      <xdr:row>2</xdr:row>
      <xdr:rowOff>76200</xdr:rowOff>
    </xdr:from>
    <xdr:ext cx="6395358" cy="6058039"/>
    <xdr:pic>
      <xdr:nvPicPr>
        <xdr:cNvPr id="2" name="Picture 1">
          <a:extLst>
            <a:ext uri="{FF2B5EF4-FFF2-40B4-BE49-F238E27FC236}">
              <a16:creationId xmlns:a16="http://schemas.microsoft.com/office/drawing/2014/main" id="{4BE60A10-FBAA-4F7F-8291-BD5652B7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679" y="579664"/>
          <a:ext cx="6395358" cy="60580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5"/>
  <sheetViews>
    <sheetView showGridLines="0" view="pageBreakPreview" topLeftCell="A205" zoomScaleNormal="90" zoomScaleSheetLayoutView="100" workbookViewId="0">
      <selection activeCell="G234" sqref="G234"/>
    </sheetView>
  </sheetViews>
  <sheetFormatPr defaultRowHeight="14.1"/>
  <cols>
    <col min="1" max="1" width="5.5703125" customWidth="1"/>
    <col min="2" max="2" width="6.5703125" customWidth="1"/>
    <col min="3" max="3" width="57.42578125" customWidth="1"/>
    <col min="4" max="4" width="0.140625" hidden="1" customWidth="1"/>
    <col min="5" max="5" width="16.42578125" style="9" customWidth="1"/>
    <col min="6" max="6" width="7.5703125" customWidth="1"/>
    <col min="7" max="7" width="14" bestFit="1" customWidth="1"/>
  </cols>
  <sheetData>
    <row r="1" spans="1:8" ht="27.75" customHeight="1">
      <c r="A1" s="1214" t="s">
        <v>0</v>
      </c>
      <c r="B1" s="1214"/>
      <c r="C1" s="1214"/>
      <c r="D1" s="1214"/>
      <c r="E1" s="1214"/>
      <c r="F1" s="1214"/>
    </row>
    <row r="2" spans="1:8" ht="19.5" customHeight="1">
      <c r="A2" s="1216" t="s">
        <v>1</v>
      </c>
      <c r="B2" s="1216"/>
      <c r="C2" s="1216"/>
      <c r="D2" s="1216"/>
      <c r="E2" s="1216"/>
      <c r="F2" s="1216"/>
    </row>
    <row r="3" spans="1:8" ht="20.100000000000001">
      <c r="A3" s="1215" t="s">
        <v>2</v>
      </c>
      <c r="B3" s="1215"/>
      <c r="C3" s="1215"/>
      <c r="D3" s="1215"/>
      <c r="E3" s="1215"/>
      <c r="F3" s="1215"/>
    </row>
    <row r="4" spans="1:8" ht="12.75" customHeight="1">
      <c r="A4" s="71"/>
      <c r="B4" s="71"/>
      <c r="C4" s="71" t="s">
        <v>3</v>
      </c>
      <c r="D4" s="71"/>
      <c r="E4" s="3"/>
      <c r="F4" s="71"/>
    </row>
    <row r="5" spans="1:8" s="28" customFormat="1" ht="15.6">
      <c r="B5" s="1213" t="s">
        <v>4</v>
      </c>
      <c r="C5" s="1213"/>
      <c r="D5" s="1213"/>
      <c r="E5" s="1213"/>
      <c r="F5" s="1213"/>
      <c r="G5" s="29"/>
    </row>
    <row r="6" spans="1:8" s="30" customFormat="1" ht="14.45">
      <c r="A6" s="9"/>
      <c r="B6" s="9"/>
      <c r="C6" s="39" t="s">
        <v>5</v>
      </c>
      <c r="D6" s="31"/>
      <c r="E6" s="32">
        <v>1</v>
      </c>
      <c r="F6" s="9"/>
      <c r="G6" s="9"/>
      <c r="H6" s="9"/>
    </row>
    <row r="7" spans="1:8" s="30" customFormat="1" ht="14.45">
      <c r="A7" s="9"/>
      <c r="B7" s="9"/>
      <c r="C7" s="39" t="s">
        <v>6</v>
      </c>
      <c r="D7" s="31"/>
      <c r="E7" s="32">
        <v>1</v>
      </c>
      <c r="F7" s="9"/>
      <c r="G7" s="9"/>
      <c r="H7" s="9"/>
    </row>
    <row r="8" spans="1:8" s="30" customFormat="1" ht="14.45">
      <c r="A8" s="9"/>
      <c r="B8" s="9"/>
      <c r="C8" s="39" t="s">
        <v>7</v>
      </c>
      <c r="D8" s="31"/>
      <c r="E8" s="32">
        <v>1</v>
      </c>
      <c r="F8" s="9"/>
      <c r="G8" s="9"/>
      <c r="H8" s="9"/>
    </row>
    <row r="9" spans="1:8" s="30" customFormat="1" ht="14.45" customHeight="1">
      <c r="A9" s="9"/>
      <c r="B9" s="9"/>
      <c r="C9" s="39" t="s">
        <v>8</v>
      </c>
      <c r="D9" s="31"/>
      <c r="E9" s="32">
        <v>1</v>
      </c>
      <c r="F9" s="9"/>
      <c r="G9" s="9"/>
      <c r="H9" s="9"/>
    </row>
    <row r="10" spans="1:8" s="30" customFormat="1" ht="14.25" customHeight="1">
      <c r="A10" s="9"/>
      <c r="B10" s="9"/>
      <c r="C10" s="39" t="s">
        <v>9</v>
      </c>
      <c r="D10" s="31"/>
      <c r="E10" s="32">
        <v>1</v>
      </c>
      <c r="F10" s="9"/>
      <c r="G10" s="9"/>
      <c r="H10" s="9"/>
    </row>
    <row r="11" spans="1:8" s="30" customFormat="1" ht="8.4499999999999993" customHeight="1">
      <c r="A11" s="9"/>
      <c r="B11" s="9"/>
      <c r="C11" s="31"/>
      <c r="D11" s="31"/>
      <c r="E11" s="32"/>
      <c r="F11" s="9"/>
      <c r="G11" s="9"/>
      <c r="H11" s="9"/>
    </row>
    <row r="12" spans="1:8" s="30" customFormat="1" ht="15.6">
      <c r="A12" s="9"/>
      <c r="B12" s="1213" t="s">
        <v>10</v>
      </c>
      <c r="C12" s="1213"/>
      <c r="D12" s="1213"/>
      <c r="E12" s="1213"/>
      <c r="F12" s="1213"/>
      <c r="G12" s="9"/>
      <c r="H12" s="32"/>
    </row>
    <row r="13" spans="1:8" s="30" customFormat="1" ht="14.45" customHeight="1">
      <c r="A13" s="9"/>
      <c r="B13" s="39"/>
      <c r="C13" s="39" t="s">
        <v>11</v>
      </c>
      <c r="D13" s="9"/>
      <c r="E13" s="102">
        <v>1</v>
      </c>
      <c r="F13" s="9"/>
      <c r="G13" s="9"/>
      <c r="H13" s="102"/>
    </row>
    <row r="14" spans="1:8" ht="8.4499999999999993" customHeight="1"/>
    <row r="15" spans="1:8" ht="17.25" customHeight="1">
      <c r="B15" s="58" t="s">
        <v>12</v>
      </c>
    </row>
    <row r="16" spans="1:8" ht="13.5" customHeight="1">
      <c r="C16" s="63" t="s">
        <v>13</v>
      </c>
      <c r="E16" s="9">
        <v>1</v>
      </c>
    </row>
    <row r="17" spans="2:8" ht="13.5" customHeight="1">
      <c r="C17" s="63"/>
    </row>
    <row r="18" spans="2:8" s="28" customFormat="1" ht="15.75" customHeight="1">
      <c r="B18" s="1213" t="s">
        <v>14</v>
      </c>
      <c r="C18" s="1213"/>
      <c r="D18" s="1213"/>
      <c r="E18" s="1213"/>
      <c r="F18" s="1213"/>
      <c r="G18" s="29"/>
    </row>
    <row r="19" spans="2:8" s="28" customFormat="1" ht="14.45" customHeight="1">
      <c r="B19" s="103"/>
      <c r="C19" s="59" t="s">
        <v>15</v>
      </c>
      <c r="D19" s="103"/>
      <c r="E19" s="102">
        <v>2</v>
      </c>
      <c r="F19" s="103"/>
      <c r="G19" s="101"/>
      <c r="H19" s="101"/>
    </row>
    <row r="20" spans="2:8" s="28" customFormat="1" ht="14.45" customHeight="1">
      <c r="B20" s="103"/>
      <c r="C20" s="59" t="s">
        <v>16</v>
      </c>
      <c r="D20" s="103"/>
      <c r="E20" s="102">
        <v>2</v>
      </c>
      <c r="F20" s="103"/>
      <c r="G20" s="101"/>
      <c r="H20" s="101"/>
    </row>
    <row r="21" spans="2:8" s="30" customFormat="1" ht="14.45" customHeight="1">
      <c r="B21" s="39"/>
      <c r="C21" s="39" t="s">
        <v>17</v>
      </c>
      <c r="D21" s="9"/>
      <c r="E21" s="102">
        <v>2</v>
      </c>
      <c r="F21" s="39"/>
      <c r="G21" s="39"/>
      <c r="H21" s="9"/>
    </row>
    <row r="22" spans="2:8" s="30" customFormat="1" ht="14.45" customHeight="1">
      <c r="B22" s="39"/>
      <c r="C22" s="39" t="s">
        <v>18</v>
      </c>
      <c r="D22" s="9"/>
      <c r="E22" s="102">
        <v>2</v>
      </c>
      <c r="F22" s="39"/>
      <c r="G22" s="39"/>
      <c r="H22" s="9"/>
    </row>
    <row r="23" spans="2:8" s="30" customFormat="1" ht="14.45" customHeight="1">
      <c r="B23" s="39"/>
      <c r="C23" s="39" t="s">
        <v>19</v>
      </c>
      <c r="D23" s="9"/>
      <c r="E23" s="102">
        <v>2</v>
      </c>
      <c r="F23" s="39"/>
      <c r="G23" s="39"/>
      <c r="H23" s="9"/>
    </row>
    <row r="24" spans="2:8" ht="7.5" customHeight="1">
      <c r="C24" s="39"/>
    </row>
    <row r="25" spans="2:8" ht="15.6">
      <c r="B25" s="58" t="s">
        <v>20</v>
      </c>
      <c r="C25" s="61"/>
      <c r="E25" s="32"/>
    </row>
    <row r="26" spans="2:8" ht="14.45" customHeight="1">
      <c r="C26" s="39" t="s">
        <v>21</v>
      </c>
      <c r="E26" s="102">
        <v>2</v>
      </c>
    </row>
    <row r="27" spans="2:8" ht="8.1" customHeight="1">
      <c r="C27" s="61"/>
      <c r="E27" s="32"/>
    </row>
    <row r="28" spans="2:8" s="28" customFormat="1" ht="15.75" customHeight="1">
      <c r="B28" s="1213" t="s">
        <v>22</v>
      </c>
      <c r="C28" s="1213"/>
      <c r="D28" s="1213"/>
      <c r="E28" s="1213"/>
      <c r="F28" s="1213"/>
      <c r="G28" s="29"/>
      <c r="H28" s="29"/>
    </row>
    <row r="29" spans="2:8" s="30" customFormat="1" ht="14.45">
      <c r="B29" s="39"/>
      <c r="C29" s="39" t="s">
        <v>23</v>
      </c>
      <c r="D29" s="9"/>
      <c r="E29" s="104">
        <v>3</v>
      </c>
      <c r="F29" s="9"/>
      <c r="G29" s="9"/>
      <c r="H29" s="102"/>
    </row>
    <row r="30" spans="2:8" s="30" customFormat="1" ht="14.45">
      <c r="B30" s="39"/>
      <c r="C30" s="39" t="s">
        <v>24</v>
      </c>
      <c r="D30" s="9"/>
      <c r="E30" s="104">
        <v>3</v>
      </c>
      <c r="F30" s="9"/>
      <c r="G30" s="9"/>
      <c r="H30" s="102"/>
    </row>
    <row r="31" spans="2:8" s="30" customFormat="1" ht="14.45" customHeight="1">
      <c r="B31" s="39"/>
      <c r="C31" s="39" t="s">
        <v>25</v>
      </c>
      <c r="D31" s="9"/>
      <c r="E31" s="9">
        <v>3</v>
      </c>
      <c r="F31" s="9"/>
      <c r="G31" s="9"/>
      <c r="H31" s="102"/>
    </row>
    <row r="32" spans="2:8" s="30" customFormat="1" ht="14.45" customHeight="1">
      <c r="B32" s="39"/>
      <c r="C32" s="39" t="s">
        <v>26</v>
      </c>
      <c r="D32" s="9"/>
      <c r="E32" s="9">
        <v>3</v>
      </c>
      <c r="F32" s="9"/>
      <c r="G32" s="9"/>
      <c r="H32" s="102"/>
    </row>
    <row r="33" spans="2:8" s="30" customFormat="1" ht="14.45" customHeight="1">
      <c r="B33" s="39"/>
      <c r="C33" s="39" t="s">
        <v>27</v>
      </c>
      <c r="D33" s="9"/>
      <c r="E33" s="9">
        <v>3</v>
      </c>
      <c r="F33" s="9"/>
      <c r="G33" s="9"/>
      <c r="H33" s="102"/>
    </row>
    <row r="34" spans="2:8" s="30" customFormat="1" ht="14.25" customHeight="1">
      <c r="B34" s="39"/>
      <c r="C34" s="39" t="s">
        <v>28</v>
      </c>
      <c r="D34" s="9"/>
      <c r="E34" s="9">
        <v>3</v>
      </c>
      <c r="F34" s="9"/>
      <c r="G34" s="9"/>
      <c r="H34" s="102"/>
    </row>
    <row r="35" spans="2:8" s="30" customFormat="1" ht="8.1" customHeight="1">
      <c r="B35" s="31"/>
      <c r="C35" s="31"/>
      <c r="D35" s="9"/>
      <c r="E35" s="32"/>
      <c r="F35" s="9"/>
      <c r="G35" s="9"/>
      <c r="H35" s="32"/>
    </row>
    <row r="36" spans="2:8" s="28" customFormat="1" ht="15.6">
      <c r="B36" s="1213" t="s">
        <v>29</v>
      </c>
      <c r="C36" s="1213"/>
      <c r="D36" s="1213"/>
      <c r="E36" s="1213"/>
      <c r="F36" s="1213"/>
      <c r="G36" s="29"/>
      <c r="H36" s="29"/>
    </row>
    <row r="37" spans="2:8" s="30" customFormat="1" ht="14.25" customHeight="1">
      <c r="B37" s="39"/>
      <c r="C37" s="162" t="s">
        <v>30</v>
      </c>
      <c r="D37" s="9"/>
      <c r="E37" s="102">
        <v>3</v>
      </c>
      <c r="F37" s="9"/>
      <c r="G37" s="9"/>
      <c r="H37" s="102"/>
    </row>
    <row r="38" spans="2:8" s="30" customFormat="1" ht="14.25" customHeight="1">
      <c r="B38" s="39"/>
      <c r="C38" s="162" t="s">
        <v>31</v>
      </c>
      <c r="D38" s="9"/>
      <c r="E38" s="102">
        <v>3</v>
      </c>
      <c r="F38" s="9"/>
      <c r="G38" s="9"/>
      <c r="H38" s="102"/>
    </row>
    <row r="39" spans="2:8" s="30" customFormat="1" ht="14.25" customHeight="1">
      <c r="B39" s="39"/>
      <c r="C39" s="39" t="s">
        <v>32</v>
      </c>
      <c r="D39" s="9"/>
      <c r="E39" s="102">
        <v>3</v>
      </c>
      <c r="F39" s="9"/>
      <c r="G39" s="9"/>
      <c r="H39" s="102"/>
    </row>
    <row r="40" spans="2:8" s="30" customFormat="1" ht="14.25" customHeight="1">
      <c r="B40" s="39"/>
      <c r="C40" s="39" t="s">
        <v>33</v>
      </c>
      <c r="D40" s="9"/>
      <c r="E40" s="102">
        <v>3</v>
      </c>
      <c r="F40" s="9"/>
      <c r="G40" s="9"/>
      <c r="H40" s="102"/>
    </row>
    <row r="41" spans="2:8" s="30" customFormat="1" ht="14.25" customHeight="1">
      <c r="B41" s="39"/>
      <c r="C41" s="39" t="s">
        <v>34</v>
      </c>
      <c r="D41" s="9"/>
      <c r="E41" s="102">
        <v>3</v>
      </c>
      <c r="F41" s="9"/>
      <c r="G41" s="9"/>
      <c r="H41" s="102"/>
    </row>
    <row r="42" spans="2:8" s="30" customFormat="1" ht="14.25" customHeight="1">
      <c r="B42" s="39"/>
      <c r="C42" s="39" t="s">
        <v>35</v>
      </c>
      <c r="D42" s="9"/>
      <c r="E42" s="102">
        <v>4</v>
      </c>
      <c r="F42" s="9"/>
      <c r="G42" s="9"/>
      <c r="H42" s="102"/>
    </row>
    <row r="43" spans="2:8" ht="14.25" customHeight="1">
      <c r="C43" s="116" t="s">
        <v>36</v>
      </c>
      <c r="E43" s="102">
        <v>4</v>
      </c>
    </row>
    <row r="44" spans="2:8" ht="14.25" customHeight="1">
      <c r="C44" s="163" t="s">
        <v>37</v>
      </c>
      <c r="E44" s="102">
        <v>4</v>
      </c>
    </row>
    <row r="45" spans="2:8" ht="14.25" customHeight="1">
      <c r="C45" s="163" t="s">
        <v>38</v>
      </c>
      <c r="E45" s="102">
        <v>4</v>
      </c>
    </row>
    <row r="46" spans="2:8" ht="14.25" customHeight="1">
      <c r="C46" s="163" t="s">
        <v>39</v>
      </c>
      <c r="E46" s="102">
        <v>4</v>
      </c>
    </row>
    <row r="47" spans="2:8" ht="14.25" customHeight="1">
      <c r="C47" s="143" t="s">
        <v>40</v>
      </c>
      <c r="E47" s="102">
        <v>4</v>
      </c>
    </row>
    <row r="48" spans="2:8" ht="14.25" customHeight="1">
      <c r="C48" s="143" t="s">
        <v>41</v>
      </c>
      <c r="E48" s="102">
        <v>4</v>
      </c>
    </row>
    <row r="49" spans="2:11" ht="14.25" customHeight="1">
      <c r="C49" s="143" t="s">
        <v>42</v>
      </c>
      <c r="E49" s="102">
        <v>4</v>
      </c>
    </row>
    <row r="50" spans="2:11" ht="14.25" customHeight="1">
      <c r="C50" s="143" t="s">
        <v>43</v>
      </c>
      <c r="E50" s="102">
        <v>4</v>
      </c>
    </row>
    <row r="51" spans="2:11" ht="8.1" customHeight="1">
      <c r="B51" s="191"/>
      <c r="C51" s="143"/>
      <c r="E51" s="102"/>
    </row>
    <row r="52" spans="2:11" s="28" customFormat="1" ht="15.6">
      <c r="B52" s="1213" t="s">
        <v>44</v>
      </c>
      <c r="C52" s="1213"/>
      <c r="D52" s="1213"/>
      <c r="E52" s="1213"/>
      <c r="F52" s="1213"/>
      <c r="G52" s="29"/>
      <c r="H52" s="29"/>
    </row>
    <row r="53" spans="2:11" s="28" customFormat="1" ht="14.45" customHeight="1">
      <c r="B53" s="103"/>
      <c r="C53" s="39" t="s">
        <v>45</v>
      </c>
      <c r="D53" s="103"/>
      <c r="E53" s="102">
        <v>4</v>
      </c>
      <c r="F53" s="103"/>
      <c r="G53" s="101"/>
      <c r="H53" s="101"/>
    </row>
    <row r="54" spans="2:11" s="28" customFormat="1" ht="14.45" customHeight="1">
      <c r="B54" s="103"/>
      <c r="C54" s="39" t="s">
        <v>46</v>
      </c>
      <c r="D54" s="103"/>
      <c r="E54" s="102">
        <v>4</v>
      </c>
      <c r="F54" s="103"/>
      <c r="G54" s="101"/>
      <c r="H54" s="101"/>
    </row>
    <row r="55" spans="2:11" s="28" customFormat="1" ht="14.45" customHeight="1">
      <c r="B55" s="103"/>
      <c r="C55" s="105" t="s">
        <v>47</v>
      </c>
      <c r="D55" s="106"/>
      <c r="E55" s="102">
        <v>4</v>
      </c>
      <c r="F55" s="103"/>
      <c r="G55" s="101"/>
      <c r="H55" s="101"/>
    </row>
    <row r="56" spans="2:11" s="9" customFormat="1" ht="14.25" customHeight="1">
      <c r="C56" s="105" t="s">
        <v>48</v>
      </c>
      <c r="D56" s="106"/>
      <c r="E56" s="102">
        <v>4</v>
      </c>
      <c r="F56" s="106"/>
      <c r="G56"/>
      <c r="H56"/>
      <c r="I56"/>
      <c r="J56"/>
      <c r="K56"/>
    </row>
    <row r="57" spans="2:11" s="9" customFormat="1" ht="14.25" customHeight="1">
      <c r="C57" s="105" t="s">
        <v>49</v>
      </c>
      <c r="D57" s="106"/>
      <c r="E57" s="102">
        <v>5</v>
      </c>
      <c r="F57" s="106"/>
      <c r="G57"/>
      <c r="H57"/>
      <c r="I57"/>
      <c r="J57"/>
      <c r="K57"/>
    </row>
    <row r="58" spans="2:11" s="30" customFormat="1" ht="8.1" customHeight="1">
      <c r="B58" s="31"/>
      <c r="C58" s="31"/>
      <c r="D58" s="9"/>
      <c r="E58" s="32"/>
      <c r="F58" s="9"/>
      <c r="G58" s="9"/>
      <c r="H58" s="32"/>
      <c r="I58" s="9"/>
      <c r="J58" s="9"/>
      <c r="K58" s="9"/>
    </row>
    <row r="59" spans="2:11" s="28" customFormat="1" ht="15.6">
      <c r="B59" s="1213" t="s">
        <v>50</v>
      </c>
      <c r="C59" s="1213"/>
      <c r="D59" s="1213"/>
      <c r="E59" s="1213"/>
      <c r="F59" s="1213"/>
      <c r="G59" s="29"/>
      <c r="H59" s="29"/>
    </row>
    <row r="60" spans="2:11" s="30" customFormat="1" ht="14.45" customHeight="1">
      <c r="B60" s="39"/>
      <c r="C60" s="39" t="s">
        <v>51</v>
      </c>
      <c r="D60" s="9"/>
      <c r="E60" s="104">
        <v>5</v>
      </c>
      <c r="F60" s="39"/>
      <c r="G60" s="39"/>
      <c r="H60" s="102"/>
      <c r="I60" s="9"/>
      <c r="J60" s="9"/>
      <c r="K60" s="9"/>
    </row>
    <row r="61" spans="2:11" s="30" customFormat="1" ht="14.45" customHeight="1">
      <c r="B61" s="39"/>
      <c r="C61" s="59" t="s">
        <v>52</v>
      </c>
      <c r="D61" s="9"/>
      <c r="E61" s="104">
        <v>5</v>
      </c>
      <c r="F61" s="39"/>
      <c r="G61" s="39"/>
      <c r="H61" s="102"/>
      <c r="I61" s="9"/>
      <c r="J61" s="9"/>
      <c r="K61" s="9"/>
    </row>
    <row r="62" spans="2:11" s="30" customFormat="1" ht="14.45" customHeight="1">
      <c r="B62" s="39"/>
      <c r="C62" s="59" t="s">
        <v>53</v>
      </c>
      <c r="D62" s="9"/>
      <c r="E62" s="104">
        <v>5</v>
      </c>
      <c r="F62" s="39"/>
      <c r="G62" s="39"/>
      <c r="H62" s="102"/>
      <c r="I62" s="9"/>
      <c r="J62" s="9"/>
      <c r="K62" s="9"/>
    </row>
    <row r="63" spans="2:11" s="30" customFormat="1" ht="14.45" customHeight="1">
      <c r="B63" s="39"/>
      <c r="C63" s="39" t="s">
        <v>54</v>
      </c>
      <c r="D63" s="9"/>
      <c r="E63" s="104">
        <v>5</v>
      </c>
      <c r="F63" s="39"/>
      <c r="G63" s="39"/>
      <c r="H63" s="102"/>
      <c r="I63" s="9"/>
      <c r="J63" s="9"/>
      <c r="K63" s="9"/>
    </row>
    <row r="64" spans="2:11" s="30" customFormat="1" ht="14.45" customHeight="1">
      <c r="B64" s="39"/>
      <c r="C64" s="39" t="s">
        <v>55</v>
      </c>
      <c r="D64" s="9"/>
      <c r="E64" s="104">
        <v>5</v>
      </c>
      <c r="F64" s="39"/>
      <c r="G64" s="39"/>
      <c r="H64" s="102"/>
      <c r="I64" s="9"/>
      <c r="J64" s="9"/>
      <c r="K64" s="9"/>
    </row>
    <row r="65" spans="2:8" s="30" customFormat="1" ht="14.45" customHeight="1">
      <c r="B65" s="9"/>
      <c r="C65" s="39" t="s">
        <v>56</v>
      </c>
      <c r="D65" s="9"/>
      <c r="E65" s="104">
        <v>5</v>
      </c>
      <c r="F65" s="9"/>
      <c r="G65" s="9"/>
      <c r="H65" s="9"/>
    </row>
    <row r="66" spans="2:8" s="30" customFormat="1" ht="14.45" customHeight="1">
      <c r="B66" s="9"/>
      <c r="C66" s="39" t="s">
        <v>57</v>
      </c>
      <c r="D66" s="9"/>
      <c r="E66" s="9">
        <v>5</v>
      </c>
      <c r="F66" s="9"/>
      <c r="G66" s="9"/>
      <c r="H66" s="9"/>
    </row>
    <row r="67" spans="2:8" s="30" customFormat="1" ht="18.600000000000001">
      <c r="B67" s="9"/>
      <c r="C67" s="152" t="s">
        <v>58</v>
      </c>
      <c r="D67" s="9"/>
      <c r="E67" s="9">
        <v>6</v>
      </c>
      <c r="F67" s="9"/>
      <c r="G67" s="9"/>
      <c r="H67" s="9"/>
    </row>
    <row r="68" spans="2:8" s="30" customFormat="1" ht="18.600000000000001">
      <c r="B68" s="9"/>
      <c r="C68" s="157" t="s">
        <v>59</v>
      </c>
      <c r="D68" s="9"/>
      <c r="E68" s="9">
        <v>6</v>
      </c>
      <c r="F68" s="9"/>
      <c r="G68" s="9"/>
      <c r="H68" s="9"/>
    </row>
    <row r="69" spans="2:8" s="30" customFormat="1" ht="14.45" customHeight="1">
      <c r="B69" s="9"/>
      <c r="C69" s="157" t="s">
        <v>60</v>
      </c>
      <c r="D69" s="9"/>
      <c r="E69" s="9">
        <v>6</v>
      </c>
      <c r="F69" s="9"/>
      <c r="G69" s="9"/>
      <c r="H69" s="9"/>
    </row>
    <row r="70" spans="2:8" s="30" customFormat="1" ht="14.45" customHeight="1">
      <c r="B70" s="9"/>
      <c r="C70" s="157" t="s">
        <v>61</v>
      </c>
      <c r="D70" s="9"/>
      <c r="E70" s="9">
        <v>6</v>
      </c>
      <c r="F70" s="9"/>
      <c r="G70" s="9"/>
      <c r="H70" s="9"/>
    </row>
    <row r="71" spans="2:8" s="30" customFormat="1" ht="14.45" customHeight="1">
      <c r="B71" s="9"/>
      <c r="C71" s="157" t="s">
        <v>62</v>
      </c>
      <c r="D71" s="9"/>
      <c r="E71" s="9">
        <v>6</v>
      </c>
      <c r="F71" s="9"/>
      <c r="G71" s="9"/>
      <c r="H71" s="9"/>
    </row>
    <row r="72" spans="2:8" s="30" customFormat="1" ht="14.45" customHeight="1">
      <c r="B72" s="9"/>
      <c r="C72" s="157" t="s">
        <v>63</v>
      </c>
      <c r="D72" s="9"/>
      <c r="E72" s="9">
        <v>6</v>
      </c>
      <c r="F72" s="9"/>
      <c r="G72" s="9"/>
      <c r="H72" s="9"/>
    </row>
    <row r="73" spans="2:8" s="30" customFormat="1" ht="14.45" customHeight="1">
      <c r="B73" s="9"/>
      <c r="C73" s="157" t="s">
        <v>64</v>
      </c>
      <c r="D73" s="9"/>
      <c r="E73" s="9">
        <v>6</v>
      </c>
      <c r="F73" s="9"/>
      <c r="G73" s="9"/>
      <c r="H73" s="9"/>
    </row>
    <row r="74" spans="2:8" ht="8.1" customHeight="1"/>
    <row r="75" spans="2:8" s="28" customFormat="1" ht="15.6">
      <c r="B75" s="1213" t="s">
        <v>65</v>
      </c>
      <c r="C75" s="1213"/>
      <c r="D75" s="1213"/>
      <c r="E75" s="1213"/>
      <c r="F75" s="1213"/>
      <c r="G75" s="29"/>
      <c r="H75" s="29"/>
    </row>
    <row r="76" spans="2:8" s="30" customFormat="1" ht="14.45" customHeight="1">
      <c r="B76" s="39"/>
      <c r="C76" s="39" t="s">
        <v>66</v>
      </c>
      <c r="D76" s="9"/>
      <c r="E76" s="104">
        <v>6</v>
      </c>
      <c r="F76" s="39"/>
      <c r="G76" s="39"/>
      <c r="H76" s="102"/>
    </row>
    <row r="77" spans="2:8" s="30" customFormat="1" ht="14.45" customHeight="1">
      <c r="B77" s="39"/>
      <c r="C77" s="39" t="s">
        <v>67</v>
      </c>
      <c r="D77" s="9"/>
      <c r="E77" s="104">
        <v>7</v>
      </c>
      <c r="F77" s="39"/>
      <c r="G77" s="39"/>
      <c r="H77" s="102"/>
    </row>
    <row r="78" spans="2:8" ht="8.1" customHeight="1"/>
    <row r="79" spans="2:8" s="28" customFormat="1" ht="15.6">
      <c r="B79" s="1213" t="s">
        <v>68</v>
      </c>
      <c r="C79" s="1213"/>
      <c r="D79" s="1213"/>
      <c r="E79" s="1213"/>
      <c r="F79" s="1213"/>
      <c r="G79" s="29"/>
      <c r="H79" s="29"/>
    </row>
    <row r="80" spans="2:8" s="30" customFormat="1" ht="14.45" customHeight="1">
      <c r="B80" s="39"/>
      <c r="C80" s="39" t="s">
        <v>69</v>
      </c>
      <c r="D80" s="9"/>
      <c r="E80" s="104">
        <v>7</v>
      </c>
      <c r="F80" s="39"/>
      <c r="G80" s="39"/>
      <c r="H80" s="102"/>
    </row>
    <row r="81" spans="2:10" s="30" customFormat="1" ht="14.45">
      <c r="B81" s="39"/>
      <c r="C81" s="39" t="s">
        <v>70</v>
      </c>
      <c r="D81" s="9"/>
      <c r="E81" s="104">
        <v>7</v>
      </c>
      <c r="F81" s="39"/>
      <c r="G81" s="39"/>
      <c r="H81" s="102"/>
      <c r="I81" s="9"/>
      <c r="J81" s="9"/>
    </row>
    <row r="82" spans="2:10" s="30" customFormat="1" ht="14.45" customHeight="1">
      <c r="B82" s="39"/>
      <c r="C82" s="39" t="s">
        <v>71</v>
      </c>
      <c r="D82" s="9"/>
      <c r="E82" s="104">
        <v>7</v>
      </c>
      <c r="F82" s="39"/>
      <c r="G82" s="39"/>
      <c r="H82" s="102"/>
      <c r="I82" s="9"/>
      <c r="J82" s="9"/>
    </row>
    <row r="83" spans="2:10" s="30" customFormat="1" ht="14.45" customHeight="1">
      <c r="B83" s="39"/>
      <c r="C83" s="39" t="s">
        <v>72</v>
      </c>
      <c r="D83" s="9"/>
      <c r="E83" s="104">
        <v>7</v>
      </c>
      <c r="F83" s="39"/>
      <c r="G83" s="39"/>
      <c r="H83" s="102"/>
      <c r="I83" s="9"/>
      <c r="J83" s="9"/>
    </row>
    <row r="84" spans="2:10" ht="14.45" customHeight="1">
      <c r="C84" s="39" t="s">
        <v>73</v>
      </c>
      <c r="E84" s="104">
        <v>7</v>
      </c>
    </row>
    <row r="85" spans="2:10" ht="14.45" customHeight="1">
      <c r="C85" s="59" t="s">
        <v>74</v>
      </c>
      <c r="E85" s="104">
        <v>7</v>
      </c>
    </row>
    <row r="86" spans="2:10" s="30" customFormat="1" ht="14.45" customHeight="1">
      <c r="B86" s="39"/>
      <c r="C86" s="39" t="s">
        <v>75</v>
      </c>
      <c r="D86" s="9"/>
      <c r="E86" s="104">
        <v>8</v>
      </c>
      <c r="F86" s="39"/>
      <c r="G86" s="39"/>
      <c r="H86" s="102"/>
      <c r="I86" s="9"/>
      <c r="J86" s="9"/>
    </row>
    <row r="87" spans="2:10" s="30" customFormat="1" ht="14.45" customHeight="1">
      <c r="B87" s="39"/>
      <c r="C87" s="39" t="s">
        <v>76</v>
      </c>
      <c r="D87" s="9"/>
      <c r="E87" s="104">
        <v>8</v>
      </c>
      <c r="F87" s="39"/>
      <c r="G87" s="39"/>
      <c r="H87" s="102"/>
      <c r="I87" s="9"/>
      <c r="J87" s="9"/>
    </row>
    <row r="88" spans="2:10" s="30" customFormat="1" ht="14.45" customHeight="1">
      <c r="B88" s="39"/>
      <c r="C88" s="39" t="s">
        <v>77</v>
      </c>
      <c r="D88" s="9"/>
      <c r="E88" s="104">
        <v>8</v>
      </c>
      <c r="F88" s="39"/>
      <c r="G88" s="39"/>
      <c r="H88" s="102"/>
      <c r="I88" s="9"/>
      <c r="J88" s="9"/>
    </row>
    <row r="89" spans="2:10" s="30" customFormat="1" ht="14.45" customHeight="1">
      <c r="B89" s="39"/>
      <c r="C89" s="39" t="s">
        <v>78</v>
      </c>
      <c r="D89" s="9"/>
      <c r="E89" s="104">
        <v>8</v>
      </c>
      <c r="F89" s="39"/>
      <c r="G89" s="39"/>
      <c r="H89" s="102"/>
      <c r="I89" s="9"/>
      <c r="J89" s="9"/>
    </row>
    <row r="90" spans="2:10" ht="8.4499999999999993" customHeight="1">
      <c r="C90" s="61"/>
      <c r="E90" s="32"/>
    </row>
    <row r="91" spans="2:10" s="28" customFormat="1" ht="15.6">
      <c r="B91" s="1213" t="s">
        <v>79</v>
      </c>
      <c r="C91" s="1213"/>
      <c r="D91" s="1213"/>
      <c r="E91" s="1213"/>
      <c r="F91" s="1213"/>
      <c r="G91" s="29"/>
      <c r="H91" s="29"/>
    </row>
    <row r="92" spans="2:10" s="30" customFormat="1" ht="14.45" customHeight="1">
      <c r="B92" s="9"/>
      <c r="C92" s="39" t="s">
        <v>80</v>
      </c>
      <c r="D92" s="9"/>
      <c r="E92" s="104">
        <v>8</v>
      </c>
      <c r="F92" s="9"/>
      <c r="G92" s="9"/>
      <c r="H92" s="9"/>
      <c r="I92" s="9"/>
      <c r="J92" s="9"/>
    </row>
    <row r="93" spans="2:10" s="30" customFormat="1" ht="14.45" customHeight="1">
      <c r="B93" s="39"/>
      <c r="C93" s="39" t="s">
        <v>81</v>
      </c>
      <c r="D93" s="9"/>
      <c r="E93" s="104">
        <v>8</v>
      </c>
      <c r="F93" s="9"/>
      <c r="G93" s="9"/>
      <c r="H93" s="102"/>
      <c r="I93" s="9"/>
      <c r="J93" s="9"/>
    </row>
    <row r="94" spans="2:10" s="30" customFormat="1" ht="14.45" customHeight="1">
      <c r="B94" s="39"/>
      <c r="C94" s="39" t="s">
        <v>82</v>
      </c>
      <c r="D94" s="9"/>
      <c r="E94" s="104">
        <v>9</v>
      </c>
      <c r="F94" s="9"/>
      <c r="G94" s="9"/>
      <c r="H94" s="102"/>
      <c r="I94" s="9"/>
      <c r="J94" s="9"/>
    </row>
    <row r="95" spans="2:10" ht="8.1" customHeight="1">
      <c r="C95" s="33"/>
      <c r="D95" s="448"/>
    </row>
    <row r="96" spans="2:10" s="28" customFormat="1" ht="15.6">
      <c r="B96" s="1213" t="s">
        <v>83</v>
      </c>
      <c r="C96" s="1213"/>
      <c r="D96" s="1213"/>
      <c r="E96" s="1213"/>
      <c r="F96" s="1213"/>
      <c r="G96" s="29"/>
      <c r="H96" s="29"/>
      <c r="I96" s="29"/>
      <c r="J96" s="29"/>
    </row>
    <row r="97" spans="2:10" s="28" customFormat="1" ht="14.25" customHeight="1">
      <c r="B97" s="27"/>
      <c r="C97" s="188" t="s">
        <v>84</v>
      </c>
      <c r="D97" s="27"/>
      <c r="E97" s="104">
        <v>9</v>
      </c>
      <c r="F97" s="27"/>
      <c r="G97" s="29"/>
      <c r="H97" s="29"/>
      <c r="I97" s="29"/>
      <c r="J97" s="29"/>
    </row>
    <row r="98" spans="2:10" s="28" customFormat="1" ht="14.25" customHeight="1">
      <c r="B98" s="27"/>
      <c r="C98" s="188" t="s">
        <v>85</v>
      </c>
      <c r="D98" s="27"/>
      <c r="E98" s="104">
        <v>9</v>
      </c>
      <c r="F98" s="27"/>
      <c r="G98" s="29"/>
      <c r="H98" s="29"/>
      <c r="I98" s="29"/>
      <c r="J98" s="29"/>
    </row>
    <row r="99" spans="2:10" s="28" customFormat="1" ht="14.25" customHeight="1">
      <c r="B99" s="27"/>
      <c r="C99" s="188" t="s">
        <v>86</v>
      </c>
      <c r="D99" s="27"/>
      <c r="E99" s="104">
        <v>9</v>
      </c>
      <c r="F99" s="27"/>
      <c r="G99" s="29"/>
      <c r="H99" s="29"/>
      <c r="I99" s="29"/>
      <c r="J99" s="29"/>
    </row>
    <row r="100" spans="2:10" s="28" customFormat="1" ht="14.25" customHeight="1">
      <c r="B100" s="27"/>
      <c r="C100" s="188" t="s">
        <v>87</v>
      </c>
      <c r="D100" s="27"/>
      <c r="E100" s="104">
        <v>9</v>
      </c>
      <c r="F100" s="27"/>
      <c r="G100" s="29"/>
      <c r="H100" s="29"/>
      <c r="I100" s="29"/>
      <c r="J100" s="29"/>
    </row>
    <row r="101" spans="2:10" s="28" customFormat="1" ht="14.25" customHeight="1">
      <c r="B101" s="27"/>
      <c r="C101" s="188" t="s">
        <v>88</v>
      </c>
      <c r="D101" s="27"/>
      <c r="E101" s="104">
        <v>9</v>
      </c>
      <c r="F101" s="27"/>
      <c r="G101" s="29"/>
      <c r="H101" s="29"/>
      <c r="I101" s="29"/>
      <c r="J101" s="29"/>
    </row>
    <row r="102" spans="2:10" s="30" customFormat="1" ht="14.25" customHeight="1">
      <c r="B102" s="9"/>
      <c r="C102" s="39" t="s">
        <v>89</v>
      </c>
      <c r="D102" s="9"/>
      <c r="E102" s="104">
        <v>9</v>
      </c>
      <c r="F102" s="9"/>
      <c r="G102" s="9"/>
      <c r="H102" s="9"/>
      <c r="I102" s="9"/>
      <c r="J102" s="9"/>
    </row>
    <row r="103" spans="2:10" s="30" customFormat="1" ht="14.25" customHeight="1">
      <c r="B103" s="9"/>
      <c r="C103" s="39" t="s">
        <v>90</v>
      </c>
      <c r="D103" s="9"/>
      <c r="E103" s="104">
        <v>9</v>
      </c>
      <c r="F103" s="9"/>
      <c r="G103" s="9"/>
      <c r="H103" s="9"/>
      <c r="I103" s="9"/>
      <c r="J103" s="9"/>
    </row>
    <row r="104" spans="2:10" s="30" customFormat="1" ht="14.25" customHeight="1">
      <c r="B104" s="9"/>
      <c r="C104" s="188" t="s">
        <v>91</v>
      </c>
      <c r="D104" s="9"/>
      <c r="E104" s="104">
        <v>9</v>
      </c>
      <c r="F104" s="9"/>
      <c r="G104" s="9"/>
      <c r="H104" s="9"/>
      <c r="I104" s="9"/>
      <c r="J104" s="9"/>
    </row>
    <row r="105" spans="2:10" s="30" customFormat="1" ht="14.25" customHeight="1">
      <c r="B105" s="9"/>
      <c r="C105" s="39" t="s">
        <v>92</v>
      </c>
      <c r="D105" s="9"/>
      <c r="E105" s="104">
        <v>9</v>
      </c>
      <c r="F105" s="9"/>
      <c r="G105" s="9"/>
      <c r="H105" s="9"/>
      <c r="I105" s="9"/>
      <c r="J105" s="9"/>
    </row>
    <row r="106" spans="2:10" s="30" customFormat="1" ht="14.25" customHeight="1">
      <c r="B106" s="9"/>
      <c r="C106" s="39" t="s">
        <v>93</v>
      </c>
      <c r="D106" s="9"/>
      <c r="E106" s="99">
        <v>10</v>
      </c>
      <c r="F106" s="9"/>
      <c r="G106" s="9"/>
      <c r="H106" s="9"/>
      <c r="I106" s="9"/>
      <c r="J106" s="9"/>
    </row>
    <row r="107" spans="2:10" s="30" customFormat="1" ht="14.25" customHeight="1">
      <c r="B107" s="9"/>
      <c r="C107" s="39" t="s">
        <v>94</v>
      </c>
      <c r="D107" s="9"/>
      <c r="E107" s="99">
        <v>10</v>
      </c>
      <c r="F107" s="9"/>
      <c r="G107" s="9"/>
      <c r="H107" s="9"/>
      <c r="I107" s="9"/>
      <c r="J107" s="9"/>
    </row>
    <row r="108" spans="2:10" s="30" customFormat="1" ht="14.25" customHeight="1">
      <c r="B108" s="9"/>
      <c r="C108" s="39" t="s">
        <v>95</v>
      </c>
      <c r="D108" s="9"/>
      <c r="E108" s="99">
        <v>10</v>
      </c>
      <c r="F108" s="9"/>
      <c r="G108" s="9"/>
      <c r="H108" s="9"/>
      <c r="I108" s="9"/>
      <c r="J108" s="9"/>
    </row>
    <row r="109" spans="2:10" s="30" customFormat="1" ht="14.25" customHeight="1">
      <c r="B109" s="9"/>
      <c r="C109" s="39" t="s">
        <v>96</v>
      </c>
      <c r="D109" s="9"/>
      <c r="E109" s="104">
        <v>10</v>
      </c>
      <c r="F109" s="9"/>
      <c r="G109" s="9"/>
      <c r="H109" s="9"/>
      <c r="I109" s="9"/>
      <c r="J109" s="9"/>
    </row>
    <row r="110" spans="2:10" s="30" customFormat="1" ht="14.25" customHeight="1">
      <c r="B110" s="9"/>
      <c r="C110" s="39" t="s">
        <v>97</v>
      </c>
      <c r="D110" s="9"/>
      <c r="E110" s="104">
        <v>10</v>
      </c>
      <c r="F110" s="9"/>
      <c r="G110" s="9"/>
      <c r="H110" s="9"/>
      <c r="I110" s="9"/>
      <c r="J110" s="9"/>
    </row>
    <row r="111" spans="2:10" s="30" customFormat="1" ht="13.5" customHeight="1">
      <c r="B111" s="9"/>
      <c r="C111" s="39"/>
      <c r="D111" s="9"/>
      <c r="E111" s="35"/>
      <c r="F111" s="9"/>
      <c r="G111" s="9"/>
      <c r="H111" s="9"/>
      <c r="I111" s="9"/>
      <c r="J111" s="9"/>
    </row>
    <row r="112" spans="2:10" s="28" customFormat="1" ht="15.6">
      <c r="B112" s="1213" t="s">
        <v>98</v>
      </c>
      <c r="C112" s="1213"/>
      <c r="D112" s="1213"/>
      <c r="E112" s="1213"/>
      <c r="F112" s="1213"/>
      <c r="G112" s="29"/>
      <c r="H112" s="29"/>
      <c r="I112" s="29"/>
      <c r="J112" s="29"/>
    </row>
    <row r="113" spans="2:10" s="30" customFormat="1" ht="14.45" customHeight="1">
      <c r="B113" s="9"/>
      <c r="C113" s="39" t="s">
        <v>99</v>
      </c>
      <c r="D113" s="9"/>
      <c r="E113" s="35">
        <v>10</v>
      </c>
      <c r="F113" s="9"/>
      <c r="G113" s="9"/>
      <c r="H113" s="9"/>
      <c r="I113" s="9"/>
      <c r="J113" s="9"/>
    </row>
    <row r="114" spans="2:10" s="30" customFormat="1" ht="14.45" customHeight="1">
      <c r="B114" s="9"/>
      <c r="C114" s="39" t="s">
        <v>100</v>
      </c>
      <c r="D114" s="9"/>
      <c r="E114" s="35">
        <v>10</v>
      </c>
      <c r="F114" s="9"/>
      <c r="G114" s="9"/>
      <c r="H114" s="9"/>
      <c r="I114" s="9"/>
      <c r="J114" s="9"/>
    </row>
    <row r="115" spans="2:10" s="30" customFormat="1" ht="14.45" customHeight="1">
      <c r="B115" s="9"/>
      <c r="C115" s="39" t="s">
        <v>101</v>
      </c>
      <c r="D115" s="9"/>
      <c r="E115" s="35">
        <v>10</v>
      </c>
      <c r="F115" s="9"/>
      <c r="G115" s="9"/>
      <c r="H115" s="9"/>
      <c r="I115" s="9"/>
      <c r="J115" s="9"/>
    </row>
    <row r="116" spans="2:10" s="30" customFormat="1" ht="14.45" customHeight="1">
      <c r="B116" s="9"/>
      <c r="C116" s="39" t="s">
        <v>102</v>
      </c>
      <c r="D116" s="9"/>
      <c r="E116" s="35">
        <v>10</v>
      </c>
      <c r="F116" s="9"/>
      <c r="G116" s="9"/>
      <c r="H116" s="9"/>
      <c r="I116" s="9"/>
      <c r="J116" s="9"/>
    </row>
    <row r="117" spans="2:10" s="30" customFormat="1" ht="13.5" customHeight="1">
      <c r="B117" s="31"/>
      <c r="C117" s="31"/>
      <c r="D117" s="35"/>
      <c r="E117" s="9"/>
      <c r="F117" s="9"/>
      <c r="G117" s="9"/>
      <c r="H117" s="9"/>
      <c r="I117" s="9"/>
      <c r="J117" s="9"/>
    </row>
    <row r="118" spans="2:10" s="28" customFormat="1" ht="15.6">
      <c r="B118" s="1213" t="s">
        <v>103</v>
      </c>
      <c r="C118" s="1213"/>
      <c r="D118" s="1213"/>
      <c r="E118" s="1213"/>
      <c r="F118" s="29"/>
      <c r="G118" s="29"/>
      <c r="H118" s="29"/>
      <c r="I118" s="29"/>
      <c r="J118" s="29"/>
    </row>
    <row r="119" spans="2:10" s="30" customFormat="1" ht="14.45" customHeight="1">
      <c r="B119" s="9"/>
      <c r="C119" s="39" t="s">
        <v>104</v>
      </c>
      <c r="D119" s="9"/>
      <c r="E119" s="35">
        <v>11</v>
      </c>
      <c r="F119" s="9"/>
      <c r="G119" s="9"/>
      <c r="H119" s="9"/>
      <c r="I119" s="9"/>
      <c r="J119" s="9"/>
    </row>
    <row r="120" spans="2:10" s="30" customFormat="1" ht="15" customHeight="1">
      <c r="B120" s="9"/>
      <c r="C120" s="39" t="s">
        <v>105</v>
      </c>
      <c r="D120" s="9"/>
      <c r="E120" s="35">
        <v>11</v>
      </c>
      <c r="F120" s="9"/>
      <c r="G120" s="9"/>
      <c r="H120" s="9"/>
      <c r="I120" s="9"/>
      <c r="J120" s="9"/>
    </row>
    <row r="121" spans="2:10" ht="14.45" customHeight="1">
      <c r="B121" s="107"/>
      <c r="C121" s="188" t="s">
        <v>106</v>
      </c>
      <c r="D121" s="9"/>
      <c r="E121" s="35">
        <v>11</v>
      </c>
      <c r="F121" s="107"/>
      <c r="G121" s="107"/>
      <c r="H121" s="107"/>
      <c r="I121" s="108"/>
      <c r="J121" s="108"/>
    </row>
    <row r="122" spans="2:10" ht="14.45" customHeight="1">
      <c r="B122" s="107"/>
      <c r="C122" s="188" t="s">
        <v>107</v>
      </c>
      <c r="D122" s="9"/>
      <c r="E122" s="35">
        <v>11</v>
      </c>
      <c r="F122" s="107"/>
      <c r="G122" s="107"/>
      <c r="H122" s="107"/>
      <c r="I122" s="108"/>
      <c r="J122" s="108"/>
    </row>
    <row r="123" spans="2:10" ht="14.45" customHeight="1">
      <c r="B123" s="107"/>
      <c r="C123" s="188" t="s">
        <v>108</v>
      </c>
      <c r="D123" s="9"/>
      <c r="E123" s="104">
        <v>11</v>
      </c>
      <c r="F123" s="107"/>
      <c r="G123" s="107"/>
      <c r="H123" s="107"/>
      <c r="I123" s="108"/>
      <c r="J123" s="108"/>
    </row>
    <row r="124" spans="2:10" ht="14.45" customHeight="1">
      <c r="B124" s="107"/>
      <c r="C124" s="188" t="s">
        <v>109</v>
      </c>
      <c r="D124" s="9"/>
      <c r="E124" s="104">
        <v>11</v>
      </c>
      <c r="F124" s="107"/>
      <c r="G124" s="107"/>
      <c r="H124" s="107"/>
      <c r="I124" s="108"/>
      <c r="J124" s="108"/>
    </row>
    <row r="125" spans="2:10" ht="14.45" customHeight="1">
      <c r="B125" s="107"/>
      <c r="C125" s="188" t="s">
        <v>110</v>
      </c>
      <c r="D125" s="9"/>
      <c r="E125" s="104">
        <v>11</v>
      </c>
      <c r="F125" s="107"/>
      <c r="G125" s="107"/>
      <c r="H125" s="107"/>
      <c r="I125" s="108"/>
      <c r="J125" s="108"/>
    </row>
    <row r="126" spans="2:10" ht="12" customHeight="1">
      <c r="C126" s="34"/>
    </row>
    <row r="127" spans="2:10" s="28" customFormat="1" ht="15.6">
      <c r="B127" s="1213" t="s">
        <v>111</v>
      </c>
      <c r="C127" s="1213"/>
      <c r="D127" s="1213"/>
      <c r="E127" s="1213"/>
      <c r="F127" s="27"/>
      <c r="G127" s="29"/>
      <c r="H127" s="29"/>
      <c r="I127" s="29"/>
      <c r="J127" s="29"/>
    </row>
    <row r="128" spans="2:10" s="30" customFormat="1" ht="14.45" customHeight="1">
      <c r="B128" s="9"/>
      <c r="C128" s="39" t="s">
        <v>112</v>
      </c>
      <c r="D128" s="9"/>
      <c r="E128" s="104">
        <v>12</v>
      </c>
      <c r="F128" s="9"/>
      <c r="G128" s="9"/>
      <c r="H128" s="9"/>
      <c r="I128" s="9"/>
      <c r="J128" s="9"/>
    </row>
    <row r="129" spans="2:10" s="30" customFormat="1" ht="14.45" customHeight="1">
      <c r="B129" s="9"/>
      <c r="C129" s="39" t="s">
        <v>113</v>
      </c>
      <c r="D129" s="9"/>
      <c r="E129" s="104">
        <v>12</v>
      </c>
      <c r="F129" s="9"/>
      <c r="G129" s="9"/>
      <c r="H129" s="9"/>
      <c r="I129" s="9"/>
      <c r="J129" s="9"/>
    </row>
    <row r="130" spans="2:10" s="30" customFormat="1" ht="14.45" customHeight="1">
      <c r="B130" s="9"/>
      <c r="C130" s="39" t="s">
        <v>114</v>
      </c>
      <c r="D130" s="9"/>
      <c r="E130" s="104">
        <v>12</v>
      </c>
      <c r="F130" s="9"/>
      <c r="G130" s="9"/>
      <c r="H130" s="9"/>
      <c r="I130" s="9"/>
      <c r="J130" s="9"/>
    </row>
    <row r="131" spans="2:10" s="30" customFormat="1" ht="14.45" customHeight="1">
      <c r="B131" s="9"/>
      <c r="C131" s="39" t="s">
        <v>115</v>
      </c>
      <c r="D131" s="9"/>
      <c r="E131" s="104">
        <v>12</v>
      </c>
      <c r="F131" s="9"/>
      <c r="G131" s="9"/>
      <c r="H131" s="9"/>
      <c r="I131" s="9"/>
      <c r="J131" s="9"/>
    </row>
    <row r="132" spans="2:10" ht="13.5" customHeight="1">
      <c r="C132" s="34"/>
    </row>
    <row r="133" spans="2:10" s="28" customFormat="1" ht="15.6">
      <c r="B133" s="1213" t="s">
        <v>116</v>
      </c>
      <c r="C133" s="1213"/>
      <c r="D133" s="1213"/>
      <c r="E133" s="1213"/>
      <c r="F133" s="27"/>
      <c r="G133" s="29"/>
      <c r="H133" s="29"/>
      <c r="I133" s="29"/>
      <c r="J133" s="29"/>
    </row>
    <row r="134" spans="2:10" s="30" customFormat="1" ht="14.45" customHeight="1">
      <c r="B134" s="9"/>
      <c r="C134" s="39" t="s">
        <v>117</v>
      </c>
      <c r="D134" s="9"/>
      <c r="E134" s="104">
        <v>12</v>
      </c>
      <c r="F134" s="9"/>
      <c r="G134" s="9"/>
      <c r="H134" s="9"/>
      <c r="I134" s="9"/>
      <c r="J134" s="9"/>
    </row>
    <row r="135" spans="2:10" s="30" customFormat="1" ht="14.45" customHeight="1">
      <c r="B135" s="9"/>
      <c r="C135" s="39" t="s">
        <v>118</v>
      </c>
      <c r="D135" s="9"/>
      <c r="E135" s="104">
        <v>12</v>
      </c>
      <c r="F135" s="9"/>
      <c r="G135" s="9"/>
      <c r="H135" s="9"/>
      <c r="I135" s="9"/>
      <c r="J135" s="9"/>
    </row>
    <row r="136" spans="2:10" ht="13.5" customHeight="1">
      <c r="C136" s="448"/>
      <c r="D136" s="448"/>
      <c r="E136" s="35"/>
    </row>
    <row r="137" spans="2:10" s="28" customFormat="1" ht="15.6">
      <c r="B137" s="1213" t="s">
        <v>119</v>
      </c>
      <c r="C137" s="1213"/>
      <c r="D137" s="1213"/>
      <c r="E137" s="1213"/>
      <c r="F137" s="29"/>
      <c r="G137" s="29"/>
      <c r="H137" s="29"/>
      <c r="I137" s="29"/>
      <c r="J137" s="29"/>
    </row>
    <row r="138" spans="2:10" s="30" customFormat="1" ht="14.45" customHeight="1">
      <c r="B138" s="9"/>
      <c r="C138" s="39" t="s">
        <v>120</v>
      </c>
      <c r="D138" s="9"/>
      <c r="E138" s="104">
        <v>12</v>
      </c>
      <c r="F138" s="9"/>
      <c r="G138" s="9"/>
      <c r="H138" s="9"/>
      <c r="I138" s="9"/>
      <c r="J138" s="9"/>
    </row>
    <row r="139" spans="2:10" s="30" customFormat="1" ht="14.45" customHeight="1">
      <c r="B139" s="9"/>
      <c r="C139" s="39" t="s">
        <v>121</v>
      </c>
      <c r="D139" s="9"/>
      <c r="E139" s="104">
        <v>12</v>
      </c>
      <c r="F139" s="9"/>
      <c r="G139" s="9"/>
      <c r="H139" s="9"/>
      <c r="I139" s="9"/>
      <c r="J139" s="9"/>
    </row>
    <row r="140" spans="2:10" ht="13.5" customHeight="1">
      <c r="C140" s="31"/>
    </row>
    <row r="141" spans="2:10" s="28" customFormat="1" ht="15.6">
      <c r="B141" s="1213" t="s">
        <v>122</v>
      </c>
      <c r="C141" s="1213"/>
      <c r="D141" s="1213"/>
      <c r="E141" s="1213"/>
      <c r="F141" s="27"/>
      <c r="G141" s="29"/>
      <c r="H141" s="29"/>
      <c r="I141" s="29"/>
      <c r="J141" s="29"/>
    </row>
    <row r="142" spans="2:10" s="30" customFormat="1" ht="14.45" customHeight="1">
      <c r="B142" s="9"/>
      <c r="C142" s="39" t="s">
        <v>123</v>
      </c>
      <c r="D142" s="9"/>
      <c r="E142" s="104">
        <v>13</v>
      </c>
      <c r="F142" s="9"/>
      <c r="G142" s="9"/>
      <c r="H142" s="9"/>
      <c r="I142" s="9"/>
      <c r="J142" s="9"/>
    </row>
    <row r="143" spans="2:10" s="30" customFormat="1" ht="14.45" customHeight="1">
      <c r="B143" s="9"/>
      <c r="C143" s="39" t="s">
        <v>124</v>
      </c>
      <c r="D143" s="9"/>
      <c r="E143" s="104">
        <v>13</v>
      </c>
      <c r="F143" s="9"/>
      <c r="G143" s="9"/>
      <c r="H143" s="9"/>
      <c r="I143" s="9"/>
      <c r="J143" s="9"/>
    </row>
    <row r="144" spans="2:10" ht="14.45" customHeight="1">
      <c r="C144" s="63" t="s">
        <v>125</v>
      </c>
      <c r="E144" s="104">
        <v>13</v>
      </c>
    </row>
    <row r="145" spans="2:6" ht="13.5" customHeight="1">
      <c r="C145" s="63"/>
    </row>
    <row r="146" spans="2:6" ht="15.6">
      <c r="B146" s="1213" t="s">
        <v>126</v>
      </c>
      <c r="C146" s="1213"/>
      <c r="D146" s="1213"/>
      <c r="E146" s="1213"/>
    </row>
    <row r="147" spans="2:6" ht="14.45" customHeight="1">
      <c r="B147" s="9"/>
      <c r="C147" s="39" t="s">
        <v>127</v>
      </c>
      <c r="D147" s="9"/>
      <c r="E147" s="104">
        <v>14</v>
      </c>
    </row>
    <row r="148" spans="2:6" ht="14.45" customHeight="1">
      <c r="B148" s="9"/>
      <c r="C148" s="39" t="s">
        <v>128</v>
      </c>
      <c r="D148" s="9"/>
      <c r="E148" s="104">
        <v>14</v>
      </c>
    </row>
    <row r="149" spans="2:6" ht="13.5" customHeight="1">
      <c r="C149" s="63" t="s">
        <v>129</v>
      </c>
      <c r="E149" s="9">
        <v>14</v>
      </c>
    </row>
    <row r="150" spans="2:6" ht="13.5" customHeight="1">
      <c r="C150" s="63"/>
    </row>
    <row r="151" spans="2:6" s="28" customFormat="1" ht="15.6" customHeight="1">
      <c r="B151" s="1213" t="s">
        <v>130</v>
      </c>
      <c r="C151" s="1213"/>
      <c r="D151" s="1213"/>
      <c r="E151" s="1213"/>
      <c r="F151" s="27"/>
    </row>
    <row r="152" spans="2:6" s="28" customFormat="1" ht="15.6" customHeight="1">
      <c r="B152" s="27"/>
      <c r="C152" s="189" t="s">
        <v>131</v>
      </c>
      <c r="D152" s="27"/>
      <c r="E152" s="99">
        <v>15</v>
      </c>
      <c r="F152" s="27"/>
    </row>
    <row r="153" spans="2:6" s="30" customFormat="1" ht="14.45" customHeight="1">
      <c r="B153" s="9"/>
      <c r="C153" s="39" t="s">
        <v>132</v>
      </c>
      <c r="D153" s="9"/>
      <c r="E153" s="35">
        <v>15</v>
      </c>
      <c r="F153" s="9"/>
    </row>
    <row r="154" spans="2:6" s="30" customFormat="1" ht="14.45" customHeight="1">
      <c r="B154" s="9"/>
      <c r="C154" s="39" t="s">
        <v>133</v>
      </c>
      <c r="D154" s="9"/>
      <c r="E154" s="35">
        <v>15</v>
      </c>
      <c r="F154" s="9"/>
    </row>
    <row r="155" spans="2:6" s="30" customFormat="1" ht="14.45" customHeight="1">
      <c r="B155" s="9"/>
      <c r="C155" s="39" t="s">
        <v>134</v>
      </c>
      <c r="D155" s="9"/>
      <c r="E155" s="35">
        <v>15</v>
      </c>
      <c r="F155" s="9"/>
    </row>
    <row r="156" spans="2:6" s="30" customFormat="1" ht="14.45" customHeight="1">
      <c r="B156" s="9"/>
      <c r="C156" s="39" t="s">
        <v>135</v>
      </c>
      <c r="D156" s="9"/>
      <c r="E156" s="35">
        <v>15</v>
      </c>
      <c r="F156" s="9"/>
    </row>
    <row r="157" spans="2:6" ht="13.5" customHeight="1">
      <c r="C157" s="33"/>
      <c r="D157" s="448"/>
      <c r="E157" s="35"/>
    </row>
    <row r="158" spans="2:6" s="28" customFormat="1" ht="15.6">
      <c r="B158" s="1213" t="s">
        <v>136</v>
      </c>
      <c r="C158" s="1213"/>
      <c r="D158" s="1213"/>
      <c r="E158" s="1213"/>
      <c r="F158" s="27"/>
    </row>
    <row r="159" spans="2:6" s="30" customFormat="1" ht="14.45" customHeight="1">
      <c r="B159" s="31"/>
      <c r="C159" s="39" t="s">
        <v>137</v>
      </c>
      <c r="D159" s="9"/>
      <c r="E159" s="35">
        <v>16</v>
      </c>
      <c r="F159" s="31"/>
    </row>
    <row r="160" spans="2:6" s="30" customFormat="1" ht="14.45" customHeight="1">
      <c r="B160" s="9"/>
      <c r="C160" s="39" t="s">
        <v>138</v>
      </c>
      <c r="D160" s="9"/>
      <c r="E160" s="35">
        <v>16</v>
      </c>
      <c r="F160" s="9"/>
    </row>
    <row r="161" spans="1:6" s="30" customFormat="1" ht="14.45" customHeight="1">
      <c r="A161" s="9"/>
      <c r="B161" s="9"/>
      <c r="C161" s="59" t="s">
        <v>139</v>
      </c>
      <c r="D161" s="9"/>
      <c r="E161" s="35">
        <v>16</v>
      </c>
      <c r="F161" s="9"/>
    </row>
    <row r="162" spans="1:6" s="30" customFormat="1" ht="13.5" customHeight="1">
      <c r="A162" s="9"/>
      <c r="B162" s="9"/>
      <c r="C162" s="59"/>
      <c r="D162" s="9"/>
      <c r="E162" s="35"/>
      <c r="F162" s="9"/>
    </row>
    <row r="163" spans="1:6" s="30" customFormat="1" ht="15.6">
      <c r="A163" s="9"/>
      <c r="B163" s="1213" t="s">
        <v>140</v>
      </c>
      <c r="C163" s="1213"/>
      <c r="D163" s="1213"/>
      <c r="E163" s="1213"/>
      <c r="F163" s="9"/>
    </row>
    <row r="164" spans="1:6" s="30" customFormat="1" ht="14.45" customHeight="1">
      <c r="A164" s="9"/>
      <c r="B164" s="9"/>
      <c r="C164" s="59" t="s">
        <v>141</v>
      </c>
      <c r="D164" s="9"/>
      <c r="E164" s="35">
        <v>17</v>
      </c>
      <c r="F164" s="9"/>
    </row>
    <row r="165" spans="1:6" s="30" customFormat="1" ht="14.45" customHeight="1">
      <c r="A165" s="9"/>
      <c r="B165" s="9"/>
      <c r="C165" s="59" t="s">
        <v>142</v>
      </c>
      <c r="D165" s="9"/>
      <c r="E165" s="35">
        <v>17</v>
      </c>
      <c r="F165" s="9"/>
    </row>
    <row r="166" spans="1:6" s="30" customFormat="1" ht="14.45" customHeight="1">
      <c r="A166" s="9"/>
      <c r="B166" s="9"/>
      <c r="C166" s="59" t="s">
        <v>143</v>
      </c>
      <c r="D166" s="9"/>
      <c r="E166" s="35">
        <v>17</v>
      </c>
      <c r="F166" s="9"/>
    </row>
    <row r="167" spans="1:6" s="30" customFormat="1" ht="13.5" customHeight="1">
      <c r="A167" s="9"/>
      <c r="B167" s="9"/>
      <c r="C167" s="59" t="s">
        <v>144</v>
      </c>
      <c r="D167" s="9"/>
      <c r="E167" s="35">
        <v>17</v>
      </c>
      <c r="F167" s="9"/>
    </row>
    <row r="168" spans="1:6" s="30" customFormat="1" ht="13.5" customHeight="1">
      <c r="A168" s="9"/>
      <c r="B168" s="9"/>
      <c r="C168" s="59"/>
      <c r="D168" s="9"/>
      <c r="E168" s="35"/>
      <c r="F168" s="9"/>
    </row>
    <row r="169" spans="1:6" s="30" customFormat="1" ht="20.25" customHeight="1">
      <c r="A169" s="359" t="s">
        <v>145</v>
      </c>
      <c r="B169" s="358"/>
      <c r="C169" s="358"/>
      <c r="D169" s="358"/>
      <c r="E169" s="358"/>
      <c r="F169" s="197"/>
    </row>
    <row r="170" spans="1:6" s="30" customFormat="1" ht="12.75" customHeight="1">
      <c r="A170" s="71"/>
      <c r="B170" s="225"/>
      <c r="C170" s="225"/>
      <c r="D170" s="225"/>
      <c r="E170" s="225"/>
      <c r="F170" s="225"/>
    </row>
    <row r="171" spans="1:6" s="30" customFormat="1" ht="15.6" customHeight="1">
      <c r="A171"/>
      <c r="B171" s="9"/>
      <c r="C171" s="130" t="s">
        <v>146</v>
      </c>
      <c r="D171" s="224"/>
      <c r="E171" s="104">
        <v>18</v>
      </c>
      <c r="F171"/>
    </row>
    <row r="172" spans="1:6" s="30" customFormat="1" ht="15.6" customHeight="1">
      <c r="A172"/>
      <c r="B172" s="9"/>
      <c r="C172" s="130" t="s">
        <v>147</v>
      </c>
      <c r="D172" s="224"/>
      <c r="E172" s="104">
        <v>18</v>
      </c>
      <c r="F172"/>
    </row>
    <row r="173" spans="1:6" s="30" customFormat="1" ht="15.6" customHeight="1">
      <c r="A173"/>
      <c r="B173" s="9"/>
      <c r="C173" s="130" t="s">
        <v>148</v>
      </c>
      <c r="D173" s="224"/>
      <c r="E173" s="104">
        <v>18</v>
      </c>
      <c r="F173"/>
    </row>
    <row r="174" spans="1:6" s="30" customFormat="1" ht="15.6" customHeight="1">
      <c r="A174"/>
      <c r="B174" s="9"/>
      <c r="C174" s="130" t="s">
        <v>149</v>
      </c>
      <c r="D174" s="224"/>
      <c r="E174" s="104">
        <v>18</v>
      </c>
      <c r="F174"/>
    </row>
    <row r="175" spans="1:6" s="30" customFormat="1" ht="15.6" customHeight="1">
      <c r="A175"/>
      <c r="B175" s="9"/>
      <c r="C175" s="130" t="s">
        <v>150</v>
      </c>
      <c r="D175" s="224"/>
      <c r="E175" s="104">
        <v>18</v>
      </c>
      <c r="F175"/>
    </row>
    <row r="176" spans="1:6" s="30" customFormat="1" ht="15.6" customHeight="1">
      <c r="A176"/>
      <c r="B176" s="9"/>
      <c r="C176" s="130" t="s">
        <v>151</v>
      </c>
      <c r="D176" s="224"/>
      <c r="E176" s="104">
        <v>18</v>
      </c>
      <c r="F176"/>
    </row>
    <row r="177" spans="1:6" s="30" customFormat="1" ht="15.6" customHeight="1">
      <c r="A177"/>
      <c r="B177" s="9"/>
      <c r="C177" s="130" t="s">
        <v>152</v>
      </c>
      <c r="D177" s="224"/>
      <c r="E177" s="104">
        <v>18</v>
      </c>
      <c r="F177"/>
    </row>
    <row r="178" spans="1:6" s="30" customFormat="1" ht="15.6" customHeight="1">
      <c r="A178"/>
      <c r="B178" s="9"/>
      <c r="C178" s="130" t="s">
        <v>153</v>
      </c>
      <c r="D178" s="224"/>
      <c r="E178" s="104">
        <v>18</v>
      </c>
      <c r="F178"/>
    </row>
    <row r="179" spans="1:6" s="30" customFormat="1" ht="12" customHeight="1">
      <c r="A179"/>
      <c r="B179" s="9"/>
      <c r="C179" s="130"/>
      <c r="D179" s="224"/>
      <c r="E179" s="104"/>
      <c r="F179"/>
    </row>
    <row r="180" spans="1:6" s="30" customFormat="1" ht="26.25" customHeight="1">
      <c r="A180" s="1218" t="s">
        <v>154</v>
      </c>
      <c r="B180" s="1218"/>
      <c r="C180" s="1218"/>
      <c r="D180" s="1218"/>
      <c r="E180" s="1218"/>
      <c r="F180"/>
    </row>
    <row r="181" spans="1:6" s="30" customFormat="1" ht="12.75" customHeight="1">
      <c r="A181" s="111"/>
      <c r="B181" s="111"/>
      <c r="C181" s="111"/>
      <c r="D181" s="111"/>
      <c r="E181" s="111"/>
      <c r="F181"/>
    </row>
    <row r="182" spans="1:6" s="30" customFormat="1" ht="15.6" customHeight="1">
      <c r="A182"/>
      <c r="B182"/>
      <c r="C182" s="91" t="s">
        <v>155</v>
      </c>
      <c r="D182"/>
      <c r="E182" s="9">
        <v>19</v>
      </c>
      <c r="F182"/>
    </row>
    <row r="183" spans="1:6" s="30" customFormat="1" ht="15.6" customHeight="1">
      <c r="A183"/>
      <c r="B183" s="9"/>
      <c r="C183" s="130" t="s">
        <v>156</v>
      </c>
      <c r="D183" s="224"/>
      <c r="E183" s="104">
        <v>19</v>
      </c>
      <c r="F183"/>
    </row>
    <row r="184" spans="1:6" s="30" customFormat="1" ht="15.6" customHeight="1">
      <c r="A184"/>
      <c r="B184" s="9"/>
      <c r="C184" s="130" t="s">
        <v>157</v>
      </c>
      <c r="D184" s="224"/>
      <c r="E184" s="104">
        <v>19</v>
      </c>
      <c r="F184"/>
    </row>
    <row r="185" spans="1:6" s="30" customFormat="1" ht="15.6" customHeight="1">
      <c r="A185"/>
      <c r="B185" s="9"/>
      <c r="C185" s="130" t="s">
        <v>158</v>
      </c>
      <c r="D185" s="224"/>
      <c r="E185" s="104">
        <v>19</v>
      </c>
      <c r="F185"/>
    </row>
    <row r="186" spans="1:6" s="30" customFormat="1" ht="15.6" customHeight="1">
      <c r="A186"/>
      <c r="B186" s="9"/>
      <c r="C186" s="130" t="s">
        <v>159</v>
      </c>
      <c r="D186" s="224"/>
      <c r="E186" s="104">
        <v>19</v>
      </c>
      <c r="F186"/>
    </row>
    <row r="187" spans="1:6" s="30" customFormat="1" ht="15.6" customHeight="1">
      <c r="A187"/>
      <c r="B187" s="9"/>
      <c r="C187" s="130" t="s">
        <v>160</v>
      </c>
      <c r="D187" s="224"/>
      <c r="E187" s="104">
        <v>19</v>
      </c>
      <c r="F187"/>
    </row>
    <row r="188" spans="1:6" s="30" customFormat="1" ht="15.6" customHeight="1">
      <c r="A188"/>
      <c r="B188" s="9"/>
      <c r="C188" s="130" t="s">
        <v>161</v>
      </c>
      <c r="D188" s="224"/>
      <c r="E188" s="104">
        <v>19</v>
      </c>
      <c r="F188"/>
    </row>
    <row r="189" spans="1:6" s="30" customFormat="1" ht="11.25" customHeight="1">
      <c r="A189"/>
      <c r="B189" s="9"/>
      <c r="C189" s="130"/>
      <c r="D189" s="224"/>
      <c r="E189" s="104"/>
      <c r="F189"/>
    </row>
    <row r="190" spans="1:6" s="110" customFormat="1" ht="30" customHeight="1">
      <c r="A190" s="1218" t="s">
        <v>162</v>
      </c>
      <c r="B190" s="1218"/>
      <c r="C190" s="1218"/>
      <c r="D190" s="1218"/>
      <c r="E190" s="1218"/>
      <c r="F190" s="115"/>
    </row>
    <row r="191" spans="1:6" s="30" customFormat="1" ht="15.6" customHeight="1">
      <c r="A191" s="111"/>
      <c r="B191" s="111"/>
      <c r="C191" s="111"/>
      <c r="D191" s="111"/>
      <c r="E191" s="111"/>
      <c r="F191" s="111"/>
    </row>
    <row r="192" spans="1:6" s="112" customFormat="1" ht="16.5" customHeight="1">
      <c r="A192"/>
      <c r="B192" s="90" t="s">
        <v>163</v>
      </c>
      <c r="C192" s="89"/>
      <c r="D192" s="73"/>
      <c r="E192" s="9"/>
      <c r="F192"/>
    </row>
    <row r="193" spans="1:6" s="112" customFormat="1" ht="16.5" customHeight="1">
      <c r="A193"/>
      <c r="B193"/>
      <c r="C193" s="91" t="s">
        <v>164</v>
      </c>
      <c r="D193"/>
      <c r="E193" s="9">
        <v>20</v>
      </c>
      <c r="F193"/>
    </row>
    <row r="194" spans="1:6" s="112" customFormat="1" ht="16.5" customHeight="1">
      <c r="A194"/>
      <c r="B194"/>
      <c r="C194" s="91" t="s">
        <v>165</v>
      </c>
      <c r="D194"/>
      <c r="E194" s="9">
        <v>20</v>
      </c>
      <c r="F194"/>
    </row>
    <row r="195" spans="1:6" s="112" customFormat="1" ht="16.5" customHeight="1">
      <c r="A195"/>
      <c r="B195"/>
      <c r="C195" s="91" t="s">
        <v>166</v>
      </c>
      <c r="D195"/>
      <c r="E195" s="9">
        <v>20</v>
      </c>
      <c r="F195"/>
    </row>
    <row r="196" spans="1:6" s="112" customFormat="1" ht="16.5" customHeight="1">
      <c r="A196"/>
      <c r="B196"/>
      <c r="C196" s="91" t="s">
        <v>167</v>
      </c>
      <c r="D196"/>
      <c r="E196" s="9">
        <v>20</v>
      </c>
      <c r="F196"/>
    </row>
    <row r="197" spans="1:6" s="112" customFormat="1" ht="16.5" customHeight="1">
      <c r="A197"/>
      <c r="B197"/>
      <c r="C197" s="91" t="s">
        <v>168</v>
      </c>
      <c r="D197"/>
      <c r="E197" s="9">
        <v>20</v>
      </c>
      <c r="F197"/>
    </row>
    <row r="198" spans="1:6" s="112" customFormat="1" ht="16.5" customHeight="1">
      <c r="A198"/>
      <c r="B198"/>
      <c r="C198" s="91" t="s">
        <v>169</v>
      </c>
      <c r="D198"/>
      <c r="E198" s="9">
        <v>20</v>
      </c>
      <c r="F198"/>
    </row>
    <row r="199" spans="1:6" s="113" customFormat="1" ht="16.5" customHeight="1">
      <c r="A199"/>
      <c r="B199"/>
      <c r="C199" s="91" t="s">
        <v>170</v>
      </c>
      <c r="D199"/>
      <c r="E199" s="9">
        <v>20</v>
      </c>
      <c r="F199"/>
    </row>
    <row r="200" spans="1:6" s="114" customFormat="1" ht="16.5" customHeight="1">
      <c r="B200"/>
      <c r="C200" s="59" t="s">
        <v>171</v>
      </c>
      <c r="D200"/>
      <c r="E200" s="9">
        <v>20</v>
      </c>
      <c r="F200"/>
    </row>
    <row r="201" spans="1:6" s="114" customFormat="1" ht="16.5" customHeight="1">
      <c r="A201"/>
      <c r="B201"/>
      <c r="C201" s="59" t="s">
        <v>172</v>
      </c>
      <c r="D201"/>
      <c r="E201" s="9">
        <v>20</v>
      </c>
      <c r="F201"/>
    </row>
    <row r="202" spans="1:6" s="114" customFormat="1" ht="16.5" customHeight="1">
      <c r="A202"/>
      <c r="B202"/>
      <c r="C202" s="59"/>
      <c r="D202"/>
      <c r="E202" s="9"/>
      <c r="F202"/>
    </row>
    <row r="203" spans="1:6" s="114" customFormat="1" ht="16.5" customHeight="1">
      <c r="A203"/>
      <c r="B203" s="90" t="s">
        <v>173</v>
      </c>
      <c r="C203" s="73"/>
      <c r="D203" s="73"/>
      <c r="E203" s="9"/>
      <c r="F203"/>
    </row>
    <row r="204" spans="1:6" s="114" customFormat="1" ht="16.5" customHeight="1">
      <c r="A204"/>
      <c r="B204"/>
      <c r="C204" s="91" t="s">
        <v>174</v>
      </c>
      <c r="D204"/>
      <c r="E204" s="9">
        <v>21</v>
      </c>
      <c r="F204"/>
    </row>
    <row r="205" spans="1:6" s="114" customFormat="1" ht="16.5" customHeight="1">
      <c r="A205"/>
      <c r="B205"/>
      <c r="C205" s="91" t="s">
        <v>175</v>
      </c>
      <c r="D205"/>
      <c r="E205" s="9">
        <v>21</v>
      </c>
      <c r="F205"/>
    </row>
    <row r="206" spans="1:6" s="114" customFormat="1" ht="16.5" customHeight="1">
      <c r="A206"/>
      <c r="B206" s="73"/>
      <c r="C206" s="73"/>
      <c r="D206" s="73"/>
      <c r="E206" s="9"/>
      <c r="F206"/>
    </row>
    <row r="207" spans="1:6" s="114" customFormat="1" ht="16.5" customHeight="1">
      <c r="A207"/>
      <c r="B207" s="92" t="s">
        <v>176</v>
      </c>
      <c r="C207" s="73"/>
      <c r="D207" s="73"/>
      <c r="E207" s="9"/>
      <c r="F207"/>
    </row>
    <row r="208" spans="1:6" ht="14.45">
      <c r="C208" s="91" t="s">
        <v>177</v>
      </c>
      <c r="E208" s="9">
        <v>21</v>
      </c>
    </row>
    <row r="209" spans="1:6" s="110" customFormat="1" ht="14.25" customHeight="1">
      <c r="A209"/>
      <c r="B209"/>
      <c r="C209" s="91" t="s">
        <v>178</v>
      </c>
      <c r="D209"/>
      <c r="E209" s="9">
        <v>21</v>
      </c>
      <c r="F209"/>
    </row>
    <row r="210" spans="1:6" s="110" customFormat="1" ht="15.6" customHeight="1">
      <c r="A210"/>
      <c r="B210"/>
      <c r="C210" s="91" t="s">
        <v>179</v>
      </c>
      <c r="D210"/>
      <c r="E210" s="9">
        <v>21</v>
      </c>
      <c r="F210"/>
    </row>
    <row r="211" spans="1:6" ht="14.45">
      <c r="C211" s="91" t="s">
        <v>180</v>
      </c>
      <c r="E211" s="9">
        <v>21</v>
      </c>
    </row>
    <row r="212" spans="1:6" ht="14.45">
      <c r="C212" s="91" t="s">
        <v>181</v>
      </c>
      <c r="E212" s="9">
        <v>21</v>
      </c>
    </row>
    <row r="213" spans="1:6" ht="14.45">
      <c r="C213" s="91" t="s">
        <v>182</v>
      </c>
      <c r="E213" s="9">
        <v>21</v>
      </c>
    </row>
    <row r="214" spans="1:6" ht="14.45">
      <c r="C214" s="91" t="s">
        <v>183</v>
      </c>
      <c r="E214" s="9">
        <v>21</v>
      </c>
    </row>
    <row r="215" spans="1:6" ht="14.45">
      <c r="C215" s="91" t="s">
        <v>184</v>
      </c>
      <c r="E215" s="9">
        <v>21</v>
      </c>
    </row>
    <row r="216" spans="1:6" ht="11.25" customHeight="1">
      <c r="B216" s="73"/>
      <c r="C216" s="79"/>
      <c r="D216" s="73"/>
    </row>
    <row r="217" spans="1:6" ht="15.6">
      <c r="B217" s="90" t="s">
        <v>185</v>
      </c>
      <c r="C217" s="73"/>
      <c r="D217" s="73"/>
    </row>
    <row r="218" spans="1:6" ht="15.6">
      <c r="B218" s="58"/>
      <c r="C218" s="59" t="s">
        <v>186</v>
      </c>
      <c r="E218" s="9">
        <v>22</v>
      </c>
    </row>
    <row r="219" spans="1:6" ht="14.45">
      <c r="C219" s="91" t="s">
        <v>187</v>
      </c>
      <c r="E219" s="9">
        <v>22</v>
      </c>
    </row>
    <row r="220" spans="1:6" ht="14.45">
      <c r="C220" s="91" t="s">
        <v>188</v>
      </c>
      <c r="E220" s="9">
        <v>22</v>
      </c>
    </row>
    <row r="221" spans="1:6" ht="14.45">
      <c r="C221" s="130" t="s">
        <v>189</v>
      </c>
      <c r="E221" s="9">
        <v>22</v>
      </c>
    </row>
    <row r="222" spans="1:6" ht="14.45">
      <c r="C222" s="130" t="s">
        <v>190</v>
      </c>
      <c r="E222" s="9">
        <v>22</v>
      </c>
    </row>
    <row r="223" spans="1:6" ht="14.45">
      <c r="C223" s="91" t="s">
        <v>191</v>
      </c>
      <c r="E223" s="9">
        <v>22</v>
      </c>
    </row>
    <row r="224" spans="1:6" ht="11.25" customHeight="1">
      <c r="C224" s="91"/>
    </row>
    <row r="225" spans="1:6" ht="15.6">
      <c r="B225" s="90" t="s">
        <v>192</v>
      </c>
      <c r="C225" s="91"/>
    </row>
    <row r="226" spans="1:6" ht="15.6">
      <c r="B226" s="90"/>
      <c r="C226" s="91" t="s">
        <v>193</v>
      </c>
      <c r="E226" s="9">
        <v>22</v>
      </c>
    </row>
    <row r="227" spans="1:6" ht="11.25" customHeight="1">
      <c r="B227" s="90"/>
      <c r="C227" s="91"/>
    </row>
    <row r="228" spans="1:6" ht="20.100000000000001">
      <c r="A228" s="1218" t="s">
        <v>194</v>
      </c>
      <c r="B228" s="1218"/>
      <c r="C228" s="1218"/>
      <c r="D228" s="1218"/>
      <c r="E228" s="1218"/>
    </row>
    <row r="229" spans="1:6" ht="3.75" customHeight="1">
      <c r="A229" s="385"/>
      <c r="B229" s="385"/>
      <c r="C229" s="385"/>
      <c r="D229" s="385"/>
      <c r="E229" s="385"/>
    </row>
    <row r="230" spans="1:6" ht="20.100000000000001">
      <c r="A230" s="385"/>
      <c r="B230" s="90" t="s">
        <v>195</v>
      </c>
      <c r="C230" s="385"/>
      <c r="D230" s="385"/>
      <c r="E230" s="635" t="s">
        <v>196</v>
      </c>
    </row>
    <row r="231" spans="1:6" ht="8.25" customHeight="1">
      <c r="A231" s="385"/>
      <c r="B231" s="90"/>
      <c r="C231" s="385"/>
      <c r="D231" s="385"/>
      <c r="E231" s="385"/>
    </row>
    <row r="232" spans="1:6" ht="15.6">
      <c r="B232" s="1219" t="s">
        <v>197</v>
      </c>
      <c r="C232" s="1219"/>
      <c r="E232" s="9">
        <v>24</v>
      </c>
    </row>
    <row r="233" spans="1:6" ht="8.25" customHeight="1">
      <c r="B233" s="471"/>
      <c r="C233" s="471"/>
    </row>
    <row r="234" spans="1:6" ht="15.6">
      <c r="B234" s="90" t="s">
        <v>198</v>
      </c>
      <c r="C234" s="91"/>
      <c r="E234" s="9">
        <v>24</v>
      </c>
    </row>
    <row r="235" spans="1:6" s="28" customFormat="1" ht="8.25" customHeight="1">
      <c r="B235" s="1217"/>
      <c r="C235" s="1217"/>
      <c r="D235" s="1217"/>
      <c r="E235" s="1217"/>
      <c r="F235" s="27"/>
    </row>
    <row r="236" spans="1:6" s="30" customFormat="1" ht="18.75" customHeight="1">
      <c r="A236" s="1212" t="s">
        <v>199</v>
      </c>
      <c r="B236" s="1212"/>
      <c r="C236" s="1212"/>
      <c r="D236" s="9"/>
      <c r="E236" s="104">
        <v>25</v>
      </c>
      <c r="F236" s="39"/>
    </row>
    <row r="237" spans="1:6" s="30" customFormat="1" ht="8.1" customHeight="1">
      <c r="A237" s="472"/>
      <c r="B237" s="472"/>
      <c r="C237" s="472"/>
      <c r="D237" s="9"/>
      <c r="E237" s="104"/>
      <c r="F237" s="39"/>
    </row>
    <row r="238" spans="1:6" s="30" customFormat="1" ht="18.75" customHeight="1">
      <c r="A238" s="472" t="s">
        <v>200</v>
      </c>
      <c r="B238" s="472"/>
      <c r="C238" s="472"/>
      <c r="D238" s="9"/>
      <c r="E238" s="102" t="s">
        <v>201</v>
      </c>
      <c r="F238" s="39"/>
    </row>
    <row r="239" spans="1:6" s="30" customFormat="1" ht="8.1" customHeight="1">
      <c r="A239" s="9"/>
      <c r="B239" s="39"/>
      <c r="C239" s="109"/>
      <c r="D239" s="9"/>
      <c r="E239" s="104"/>
      <c r="F239" s="39"/>
    </row>
    <row r="240" spans="1:6" ht="18.75" customHeight="1">
      <c r="A240" s="1211" t="s">
        <v>202</v>
      </c>
      <c r="B240" s="1211"/>
      <c r="C240" s="1211"/>
      <c r="D240" s="29"/>
      <c r="E240" s="99" t="s">
        <v>203</v>
      </c>
    </row>
    <row r="241" spans="1:5" ht="2.25" customHeight="1"/>
    <row r="242" spans="1:5" ht="8.1" customHeight="1"/>
    <row r="243" spans="1:5" ht="18.75" customHeight="1">
      <c r="A243" s="1211" t="s">
        <v>204</v>
      </c>
      <c r="B243" s="1211"/>
      <c r="C243" s="1211"/>
      <c r="D243" s="29"/>
      <c r="E243" s="99" t="s">
        <v>3</v>
      </c>
    </row>
    <row r="244" spans="1:5" ht="18.75" customHeight="1">
      <c r="A244" s="792"/>
      <c r="B244" s="792"/>
      <c r="C244" s="792"/>
      <c r="D244" s="29"/>
      <c r="E244" s="99"/>
    </row>
    <row r="245" spans="1:5" ht="15.75" customHeight="1">
      <c r="B245" s="90" t="s">
        <v>205</v>
      </c>
      <c r="E245" s="635" t="s">
        <v>206</v>
      </c>
    </row>
  </sheetData>
  <mergeCells count="32">
    <mergeCell ref="B91:F91"/>
    <mergeCell ref="B112:F112"/>
    <mergeCell ref="B141:E141"/>
    <mergeCell ref="A180:E180"/>
    <mergeCell ref="B52:F52"/>
    <mergeCell ref="B118:E118"/>
    <mergeCell ref="B127:E127"/>
    <mergeCell ref="B133:E133"/>
    <mergeCell ref="B75:F75"/>
    <mergeCell ref="B79:F79"/>
    <mergeCell ref="B96:F96"/>
    <mergeCell ref="A190:E190"/>
    <mergeCell ref="B151:E151"/>
    <mergeCell ref="B146:E146"/>
    <mergeCell ref="A228:E228"/>
    <mergeCell ref="B232:C232"/>
    <mergeCell ref="A243:C243"/>
    <mergeCell ref="A236:C236"/>
    <mergeCell ref="A240:C240"/>
    <mergeCell ref="B12:F12"/>
    <mergeCell ref="A1:F1"/>
    <mergeCell ref="B28:F28"/>
    <mergeCell ref="B36:F36"/>
    <mergeCell ref="B59:F59"/>
    <mergeCell ref="A3:F3"/>
    <mergeCell ref="B18:F18"/>
    <mergeCell ref="B5:F5"/>
    <mergeCell ref="A2:F2"/>
    <mergeCell ref="B235:E235"/>
    <mergeCell ref="B158:E158"/>
    <mergeCell ref="B137:E137"/>
    <mergeCell ref="B163:E163"/>
  </mergeCells>
  <phoneticPr fontId="5" type="noConversion"/>
  <printOptions horizontalCentered="1"/>
  <pageMargins left="0.7" right="0.7" top="0.75" bottom="0.75" header="0.3" footer="0.3"/>
  <pageSetup fitToHeight="0" orientation="landscape" r:id="rId1"/>
  <headerFooter>
    <oddFooter>&amp;LPrice List Effective: February 1, 2026
Master Document&amp;C
&amp;RMAPEI Corporation</oddFooter>
  </headerFooter>
  <rowBreaks count="1" manualBreakCount="1">
    <brk id="3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91EA-599A-46A5-ABE8-3C42B35DBECE}">
  <sheetPr>
    <tabColor rgb="FFFF0000"/>
    <pageSetUpPr fitToPage="1"/>
  </sheetPr>
  <dimension ref="A2:L43"/>
  <sheetViews>
    <sheetView view="pageBreakPreview" zoomScale="70" zoomScaleNormal="100" zoomScaleSheetLayoutView="70" workbookViewId="0">
      <selection activeCell="S24" sqref="S24"/>
    </sheetView>
  </sheetViews>
  <sheetFormatPr defaultColWidth="9.140625" defaultRowHeight="12.6"/>
  <cols>
    <col min="1" max="16384" width="9.140625" style="662"/>
  </cols>
  <sheetData>
    <row r="2" spans="1:12" ht="24.95">
      <c r="A2" s="1271" t="s">
        <v>3017</v>
      </c>
      <c r="B2" s="1271"/>
      <c r="C2" s="1271"/>
      <c r="D2" s="1271"/>
      <c r="E2" s="1271"/>
      <c r="F2" s="1271"/>
      <c r="G2" s="1271"/>
      <c r="H2" s="1271"/>
      <c r="I2" s="1271"/>
      <c r="J2" s="1271"/>
      <c r="K2" s="1271"/>
      <c r="L2" s="1271"/>
    </row>
    <row r="43" spans="9:9" ht="15.6">
      <c r="I43" s="665" t="s">
        <v>3018</v>
      </c>
    </row>
  </sheetData>
  <mergeCells count="1">
    <mergeCell ref="A2:L2"/>
  </mergeCells>
  <pageMargins left="0.7" right="0.7" top="0.75" bottom="0.75" header="0.3" footer="0.3"/>
  <pageSetup scale="91" orientation="landscape" r:id="rId1"/>
  <headerFooter>
    <oddFooter>&amp;CA3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65"/>
  <sheetViews>
    <sheetView showGridLines="0" tabSelected="1" zoomScaleNormal="100" zoomScaleSheetLayoutView="70" zoomScalePageLayoutView="50" workbookViewId="0">
      <pane ySplit="1" topLeftCell="A2" activePane="bottomLeft" state="frozen"/>
      <selection pane="bottomLeft" activeCell="P582" sqref="P582"/>
    </sheetView>
  </sheetViews>
  <sheetFormatPr defaultColWidth="10.42578125" defaultRowHeight="15.95"/>
  <cols>
    <col min="1" max="1" width="4.42578125" style="5" customWidth="1"/>
    <col min="2" max="2" width="4" style="5" customWidth="1"/>
    <col min="3" max="3" width="15.140625" style="4" customWidth="1"/>
    <col min="4" max="4" width="27.42578125" style="4" customWidth="1"/>
    <col min="5" max="5" width="11" style="4" customWidth="1"/>
    <col min="6" max="6" width="34.42578125" style="26" customWidth="1"/>
    <col min="7" max="7" width="10" style="4" customWidth="1"/>
    <col min="8" max="8" width="11.42578125" style="8" customWidth="1"/>
    <col min="9" max="9" width="11.5703125" style="8" customWidth="1"/>
    <col min="10" max="11" width="11.42578125" style="8" customWidth="1"/>
    <col min="12" max="12" width="10.42578125" style="8" customWidth="1"/>
    <col min="13" max="13" width="16.42578125" customWidth="1"/>
    <col min="14" max="14" width="12.85546875" style="809" customWidth="1"/>
  </cols>
  <sheetData>
    <row r="1" spans="1:14" s="353" customFormat="1" ht="51" customHeight="1" thickBot="1">
      <c r="A1" s="549"/>
      <c r="B1" s="550"/>
      <c r="C1" s="543" t="s">
        <v>207</v>
      </c>
      <c r="D1" s="551" t="s">
        <v>208</v>
      </c>
      <c r="E1" s="1233" t="s">
        <v>209</v>
      </c>
      <c r="F1" s="1234"/>
      <c r="G1" s="551" t="s">
        <v>210</v>
      </c>
      <c r="H1" s="552" t="s">
        <v>211</v>
      </c>
      <c r="I1" s="553" t="s">
        <v>212</v>
      </c>
      <c r="J1" s="552" t="s">
        <v>213</v>
      </c>
      <c r="K1" s="553" t="s">
        <v>214</v>
      </c>
      <c r="L1" s="552" t="s">
        <v>215</v>
      </c>
      <c r="N1" s="808" t="s">
        <v>216</v>
      </c>
    </row>
    <row r="2" spans="1:14" s="2" customFormat="1">
      <c r="A2" s="18"/>
      <c r="B2" s="18"/>
      <c r="C2" s="19"/>
      <c r="D2" s="19"/>
      <c r="E2" s="19"/>
      <c r="F2" s="20"/>
      <c r="G2" s="1"/>
      <c r="H2" s="7"/>
      <c r="I2" s="7"/>
      <c r="J2" s="7"/>
      <c r="K2" s="7"/>
      <c r="L2" s="7"/>
      <c r="N2" s="809"/>
    </row>
    <row r="3" spans="1:14" s="2" customFormat="1">
      <c r="A3" s="559" t="s">
        <v>217</v>
      </c>
      <c r="B3" s="569"/>
      <c r="C3" s="561"/>
      <c r="D3" s="561"/>
      <c r="E3" s="561"/>
      <c r="F3" s="817"/>
      <c r="G3" s="563"/>
      <c r="H3" s="818"/>
      <c r="I3" s="818"/>
      <c r="J3" s="818"/>
      <c r="K3" s="818"/>
      <c r="L3" s="818"/>
      <c r="N3" s="809"/>
    </row>
    <row r="4" spans="1:14" s="2" customFormat="1" ht="8.25" customHeight="1">
      <c r="A4" s="68"/>
      <c r="B4" s="68"/>
      <c r="C4" s="65"/>
      <c r="D4" s="65"/>
      <c r="E4" s="65"/>
      <c r="F4" s="70"/>
      <c r="G4" s="57"/>
      <c r="H4" s="819"/>
      <c r="I4" s="819"/>
      <c r="J4" s="819"/>
      <c r="K4" s="819"/>
      <c r="L4" s="819"/>
      <c r="N4" s="809"/>
    </row>
    <row r="5" spans="1:14" ht="14.45" customHeight="1">
      <c r="A5" s="17" t="s">
        <v>5</v>
      </c>
      <c r="B5" s="9"/>
      <c r="C5" s="21"/>
      <c r="D5" s="21"/>
      <c r="E5" s="21"/>
      <c r="F5" s="22"/>
      <c r="G5" s="3"/>
      <c r="H5" s="15"/>
      <c r="I5" s="15"/>
      <c r="J5" s="15"/>
      <c r="K5" s="15"/>
      <c r="L5" s="15"/>
    </row>
    <row r="6" spans="1:14" s="9" customFormat="1" ht="14.45" customHeight="1">
      <c r="A6" s="820" t="s">
        <v>218</v>
      </c>
      <c r="B6" s="23" t="s">
        <v>219</v>
      </c>
      <c r="C6" s="821"/>
      <c r="D6" s="821"/>
      <c r="E6" s="821"/>
      <c r="F6" s="822"/>
      <c r="G6" s="427"/>
      <c r="H6" s="823"/>
      <c r="I6" s="823"/>
      <c r="J6" s="823"/>
      <c r="K6" s="823"/>
      <c r="L6" s="823"/>
      <c r="N6" s="809"/>
    </row>
    <row r="7" spans="1:14" s="6" customFormat="1" ht="14.45" customHeight="1">
      <c r="A7" s="17" t="s">
        <v>3</v>
      </c>
      <c r="B7" s="23"/>
      <c r="C7" s="824" t="s">
        <v>220</v>
      </c>
      <c r="D7" s="430" t="s">
        <v>221</v>
      </c>
      <c r="E7" s="430">
        <v>50</v>
      </c>
      <c r="F7" s="825" t="s">
        <v>222</v>
      </c>
      <c r="G7" s="659">
        <v>1</v>
      </c>
      <c r="H7" s="675">
        <v>50</v>
      </c>
      <c r="I7" s="675">
        <v>22.6798</v>
      </c>
      <c r="J7" s="675">
        <v>56</v>
      </c>
      <c r="K7" s="675">
        <v>2856</v>
      </c>
      <c r="L7" s="675">
        <v>1295</v>
      </c>
      <c r="M7" s="360"/>
      <c r="N7" s="807">
        <v>23.362500000000001</v>
      </c>
    </row>
    <row r="8" spans="1:14" s="2" customFormat="1" ht="12.6" customHeight="1">
      <c r="A8" s="68"/>
      <c r="B8" s="276"/>
      <c r="C8" s="821"/>
      <c r="D8" s="821"/>
      <c r="E8" s="65"/>
      <c r="F8" s="70"/>
      <c r="G8" s="57"/>
      <c r="H8" s="277"/>
      <c r="I8" s="277"/>
      <c r="J8" s="277"/>
      <c r="K8" s="277"/>
      <c r="L8" s="277"/>
      <c r="M8" s="362"/>
      <c r="N8" s="809"/>
    </row>
    <row r="9" spans="1:14">
      <c r="A9" s="17" t="s">
        <v>223</v>
      </c>
      <c r="B9" s="9"/>
      <c r="C9" s="21"/>
      <c r="D9" s="21"/>
      <c r="E9" s="21"/>
      <c r="F9" s="22"/>
      <c r="G9" s="3"/>
      <c r="H9" s="15"/>
      <c r="I9" s="15" t="str">
        <f>IF(G9 = 0," ",G9 * 0.65)</f>
        <v xml:space="preserve"> </v>
      </c>
      <c r="J9" s="40"/>
      <c r="K9" s="15"/>
      <c r="L9" s="15"/>
      <c r="M9" s="363"/>
    </row>
    <row r="10" spans="1:14" s="9" customFormat="1" ht="14.45" customHeight="1">
      <c r="A10" s="820" t="s">
        <v>218</v>
      </c>
      <c r="B10" s="23" t="s">
        <v>224</v>
      </c>
      <c r="C10" s="821"/>
      <c r="D10" s="821"/>
      <c r="E10" s="821"/>
      <c r="F10" s="822"/>
      <c r="G10" s="427"/>
      <c r="H10" s="823"/>
      <c r="I10" s="823" t="str">
        <f>IF(G10 = 0," ",G10 * 0.65)</f>
        <v xml:space="preserve"> </v>
      </c>
      <c r="J10" s="826"/>
      <c r="K10" s="823"/>
      <c r="L10" s="823"/>
      <c r="M10" s="364"/>
      <c r="N10" s="809"/>
    </row>
    <row r="11" spans="1:14" s="6" customFormat="1" ht="14.45" customHeight="1">
      <c r="A11" s="17" t="s">
        <v>3</v>
      </c>
      <c r="B11" s="23"/>
      <c r="C11" s="824" t="s">
        <v>225</v>
      </c>
      <c r="D11" s="430" t="s">
        <v>226</v>
      </c>
      <c r="E11" s="423">
        <v>55</v>
      </c>
      <c r="F11" s="827" t="s">
        <v>222</v>
      </c>
      <c r="G11" s="659">
        <v>1</v>
      </c>
      <c r="H11" s="674">
        <v>55</v>
      </c>
      <c r="I11" s="674">
        <v>24.95</v>
      </c>
      <c r="J11" s="674">
        <v>56</v>
      </c>
      <c r="K11" s="674">
        <v>3136</v>
      </c>
      <c r="L11" s="674">
        <v>1422.47</v>
      </c>
      <c r="M11" s="360"/>
      <c r="N11" s="807">
        <v>11.318999999999999</v>
      </c>
    </row>
    <row r="12" spans="1:14" s="2" customFormat="1" ht="12.6" customHeight="1">
      <c r="A12" s="68"/>
      <c r="B12" s="276"/>
      <c r="C12" s="65"/>
      <c r="D12" s="65"/>
      <c r="E12" s="65"/>
      <c r="F12" s="70"/>
      <c r="G12" s="57"/>
      <c r="H12" s="277"/>
      <c r="I12" s="277" t="str">
        <f>IF(G12 = 0," ",G12 * 0.65)</f>
        <v xml:space="preserve"> </v>
      </c>
      <c r="J12" s="828"/>
      <c r="K12" s="277"/>
      <c r="L12" s="277"/>
      <c r="M12" s="362"/>
      <c r="N12" s="809"/>
    </row>
    <row r="13" spans="1:14" s="44" customFormat="1" ht="14.45" customHeight="1">
      <c r="A13" s="17" t="s">
        <v>7</v>
      </c>
      <c r="B13" s="9"/>
      <c r="C13" s="21"/>
      <c r="D13" s="21"/>
      <c r="E13" s="21"/>
      <c r="F13" s="22"/>
      <c r="G13" s="3"/>
      <c r="H13" s="15"/>
      <c r="I13" s="15"/>
      <c r="J13" s="15"/>
      <c r="K13" s="15"/>
      <c r="L13" s="15"/>
      <c r="M13" s="365"/>
      <c r="N13" s="809"/>
    </row>
    <row r="14" spans="1:14" s="6" customFormat="1" ht="14.45" customHeight="1">
      <c r="A14" s="820" t="s">
        <v>218</v>
      </c>
      <c r="B14" s="23" t="s">
        <v>227</v>
      </c>
      <c r="C14" s="821"/>
      <c r="D14" s="821"/>
      <c r="E14" s="821"/>
      <c r="F14" s="822"/>
      <c r="G14" s="427"/>
      <c r="H14" s="823"/>
      <c r="I14" s="823"/>
      <c r="J14" s="823"/>
      <c r="K14" s="823"/>
      <c r="L14" s="823"/>
      <c r="M14" s="360"/>
      <c r="N14" s="809"/>
    </row>
    <row r="15" spans="1:14" s="5" customFormat="1" ht="14.45" customHeight="1">
      <c r="A15" s="17" t="s">
        <v>3</v>
      </c>
      <c r="B15" s="23"/>
      <c r="C15" s="829" t="s">
        <v>228</v>
      </c>
      <c r="D15" s="430" t="s">
        <v>229</v>
      </c>
      <c r="E15" s="830" t="s">
        <v>230</v>
      </c>
      <c r="F15" s="431" t="s">
        <v>231</v>
      </c>
      <c r="G15" s="659">
        <v>1</v>
      </c>
      <c r="H15" s="433">
        <v>60</v>
      </c>
      <c r="I15" s="433">
        <f>H15/2.2</f>
        <v>27.27272727272727</v>
      </c>
      <c r="J15" s="433">
        <v>56</v>
      </c>
      <c r="K15" s="433">
        <f>J15*61</f>
        <v>3416</v>
      </c>
      <c r="L15" s="433">
        <f>K15/2.2</f>
        <v>1552.7272727272725</v>
      </c>
      <c r="M15" s="660"/>
      <c r="N15" s="807">
        <v>37.778999999999996</v>
      </c>
    </row>
    <row r="16" spans="1:14" s="5" customFormat="1">
      <c r="A16" s="820"/>
      <c r="B16" s="23"/>
      <c r="C16" s="427"/>
      <c r="D16" s="427"/>
      <c r="E16" s="427"/>
      <c r="F16" s="421"/>
      <c r="G16" s="427"/>
      <c r="H16" s="718"/>
      <c r="I16" s="718"/>
      <c r="J16" s="718"/>
      <c r="K16" s="718"/>
      <c r="L16" s="718"/>
      <c r="M16" s="660"/>
      <c r="N16" s="809"/>
    </row>
    <row r="17" spans="1:14" s="44" customFormat="1">
      <c r="A17" s="146" t="s">
        <v>8</v>
      </c>
      <c r="B17" s="831"/>
      <c r="C17" s="832"/>
      <c r="D17" s="832"/>
      <c r="E17" s="518"/>
      <c r="F17" s="148"/>
      <c r="G17" s="149"/>
      <c r="H17" s="149"/>
      <c r="I17" s="149"/>
      <c r="J17" s="149"/>
      <c r="K17" s="149"/>
      <c r="L17" s="150"/>
      <c r="M17" s="365"/>
      <c r="N17" s="809"/>
    </row>
    <row r="18" spans="1:14" s="6" customFormat="1">
      <c r="A18" s="833"/>
      <c r="B18" s="151" t="s">
        <v>232</v>
      </c>
      <c r="C18" s="832"/>
      <c r="D18" s="832"/>
      <c r="E18" s="832"/>
      <c r="F18" s="834"/>
      <c r="G18" s="835"/>
      <c r="H18" s="835"/>
      <c r="I18" s="835"/>
      <c r="J18" s="835"/>
      <c r="K18" s="835"/>
      <c r="L18" s="836"/>
      <c r="M18" s="360"/>
      <c r="N18" s="809"/>
    </row>
    <row r="19" spans="1:14" s="6" customFormat="1">
      <c r="A19" s="146" t="s">
        <v>3</v>
      </c>
      <c r="C19" s="824" t="s">
        <v>233</v>
      </c>
      <c r="D19" s="430" t="s">
        <v>234</v>
      </c>
      <c r="E19" s="430">
        <v>50</v>
      </c>
      <c r="F19" s="825" t="s">
        <v>222</v>
      </c>
      <c r="G19" s="659">
        <v>1</v>
      </c>
      <c r="H19" s="837">
        <v>50</v>
      </c>
      <c r="I19" s="837">
        <v>22.6798</v>
      </c>
      <c r="J19" s="837">
        <v>56</v>
      </c>
      <c r="K19" s="837">
        <v>2856</v>
      </c>
      <c r="L19" s="837">
        <v>1295.8258000000001</v>
      </c>
      <c r="M19" s="360"/>
      <c r="N19" s="807">
        <v>41.233500000000006</v>
      </c>
    </row>
    <row r="20" spans="1:14" s="6" customFormat="1" ht="12.6" customHeight="1">
      <c r="A20" s="820"/>
      <c r="B20" s="23"/>
      <c r="C20" s="427"/>
      <c r="D20" s="427"/>
      <c r="E20" s="427"/>
      <c r="F20" s="421"/>
      <c r="G20" s="427"/>
      <c r="H20" s="718"/>
      <c r="I20" s="718"/>
      <c r="J20" s="718"/>
      <c r="K20" s="718"/>
      <c r="L20" s="718"/>
      <c r="M20" s="360"/>
      <c r="N20" s="809"/>
    </row>
    <row r="21" spans="1:14" s="44" customFormat="1">
      <c r="A21" s="146" t="s">
        <v>9</v>
      </c>
      <c r="B21" s="831"/>
      <c r="C21" s="832"/>
      <c r="D21" s="832"/>
      <c r="E21" s="518"/>
      <c r="F21" s="148"/>
      <c r="G21" s="149"/>
      <c r="H21" s="149"/>
      <c r="I21" s="149"/>
      <c r="J21" s="149"/>
      <c r="K21" s="149"/>
      <c r="L21" s="150"/>
      <c r="M21" s="365"/>
      <c r="N21" s="809"/>
    </row>
    <row r="22" spans="1:14" s="6" customFormat="1">
      <c r="A22" s="833"/>
      <c r="B22" s="151" t="s">
        <v>235</v>
      </c>
      <c r="C22" s="832"/>
      <c r="D22" s="832"/>
      <c r="E22" s="832"/>
      <c r="F22" s="834"/>
      <c r="G22" s="835"/>
      <c r="H22" s="835"/>
      <c r="I22" s="835"/>
      <c r="J22" s="835"/>
      <c r="K22" s="835"/>
      <c r="L22" s="836"/>
      <c r="M22" s="360"/>
      <c r="N22" s="809"/>
    </row>
    <row r="23" spans="1:14" s="6" customFormat="1">
      <c r="A23" s="146" t="s">
        <v>3</v>
      </c>
      <c r="C23" s="838" t="s">
        <v>236</v>
      </c>
      <c r="D23" s="430" t="s">
        <v>237</v>
      </c>
      <c r="E23" s="423">
        <v>50</v>
      </c>
      <c r="F23" s="839" t="s">
        <v>222</v>
      </c>
      <c r="G23" s="659">
        <v>1</v>
      </c>
      <c r="H23" s="837">
        <v>50</v>
      </c>
      <c r="I23" s="837">
        <v>22.6798</v>
      </c>
      <c r="J23" s="837">
        <v>56</v>
      </c>
      <c r="K23" s="837">
        <v>2856</v>
      </c>
      <c r="L23" s="837">
        <v>1295.8258000000001</v>
      </c>
      <c r="M23" s="360"/>
      <c r="N23" s="807">
        <v>24.202500000000004</v>
      </c>
    </row>
    <row r="24" spans="1:14" s="2" customFormat="1" ht="14.45" customHeight="1" thickBot="1">
      <c r="A24" s="192"/>
      <c r="B24" s="192"/>
      <c r="C24" s="840"/>
      <c r="D24" s="840"/>
      <c r="E24" s="319"/>
      <c r="F24" s="841"/>
      <c r="G24" s="321"/>
      <c r="H24" s="263"/>
      <c r="I24" s="263"/>
      <c r="J24" s="263"/>
      <c r="K24" s="263"/>
      <c r="L24" s="263"/>
      <c r="M24" s="362"/>
      <c r="N24" s="809"/>
    </row>
    <row r="25" spans="1:14" s="2" customFormat="1" ht="13.5" customHeight="1" thickTop="1">
      <c r="A25" s="43"/>
      <c r="B25" s="68"/>
      <c r="C25" s="65"/>
      <c r="D25" s="65"/>
      <c r="E25" s="65"/>
      <c r="F25" s="70"/>
      <c r="G25" s="57"/>
      <c r="H25" s="232"/>
      <c r="I25" s="232"/>
      <c r="J25" s="232"/>
      <c r="K25" s="232"/>
      <c r="L25" s="232"/>
      <c r="M25" s="362"/>
      <c r="N25" s="809"/>
    </row>
    <row r="26" spans="1:14" s="2" customFormat="1">
      <c r="A26" s="559" t="s">
        <v>10</v>
      </c>
      <c r="B26" s="569"/>
      <c r="C26" s="561"/>
      <c r="D26" s="561"/>
      <c r="E26" s="561"/>
      <c r="F26" s="817"/>
      <c r="G26" s="563"/>
      <c r="H26" s="818"/>
      <c r="I26" s="818"/>
      <c r="J26" s="818"/>
      <c r="K26" s="818"/>
      <c r="L26" s="818"/>
      <c r="M26" s="362"/>
      <c r="N26" s="809"/>
    </row>
    <row r="27" spans="1:14" s="2" customFormat="1" ht="9" customHeight="1">
      <c r="A27" s="820"/>
      <c r="B27" s="68"/>
      <c r="C27" s="65"/>
      <c r="D27" s="65"/>
      <c r="E27" s="65"/>
      <c r="F27" s="66"/>
      <c r="G27" s="57"/>
      <c r="H27" s="232"/>
      <c r="I27" s="232"/>
      <c r="J27" s="232"/>
      <c r="K27" s="232"/>
      <c r="L27" s="232"/>
      <c r="M27" s="362"/>
      <c r="N27" s="809"/>
    </row>
    <row r="28" spans="1:14" s="44" customFormat="1" ht="18">
      <c r="A28" s="17" t="s">
        <v>238</v>
      </c>
      <c r="B28" s="9"/>
      <c r="C28" s="21"/>
      <c r="D28" s="21"/>
      <c r="E28" s="21"/>
      <c r="F28" s="22"/>
      <c r="G28" s="3"/>
      <c r="H28" s="16"/>
      <c r="I28" s="16"/>
      <c r="J28" s="16"/>
      <c r="K28" s="16"/>
      <c r="L28" s="16"/>
      <c r="M28" s="365"/>
      <c r="N28" s="809"/>
    </row>
    <row r="29" spans="1:14" s="6" customFormat="1" ht="14.45" customHeight="1">
      <c r="A29" s="820" t="s">
        <v>218</v>
      </c>
      <c r="B29" s="23" t="s">
        <v>239</v>
      </c>
      <c r="C29" s="821"/>
      <c r="D29" s="821"/>
      <c r="E29" s="821"/>
      <c r="F29" s="822"/>
      <c r="G29" s="427"/>
      <c r="H29" s="718"/>
      <c r="I29" s="718"/>
      <c r="J29" s="718"/>
      <c r="K29" s="718"/>
      <c r="L29" s="718"/>
      <c r="M29" s="360"/>
      <c r="N29" s="807"/>
    </row>
    <row r="30" spans="1:14" s="6" customFormat="1" ht="14.45" customHeight="1">
      <c r="A30" s="17" t="s">
        <v>3</v>
      </c>
      <c r="B30" s="23" t="s">
        <v>240</v>
      </c>
      <c r="C30" s="842" t="s">
        <v>241</v>
      </c>
      <c r="D30" s="430" t="s">
        <v>242</v>
      </c>
      <c r="E30" s="425">
        <v>1</v>
      </c>
      <c r="F30" s="426" t="s">
        <v>243</v>
      </c>
      <c r="G30" s="504">
        <v>2</v>
      </c>
      <c r="H30" s="684">
        <v>8.4</v>
      </c>
      <c r="I30" s="684">
        <v>3.8</v>
      </c>
      <c r="J30" s="684">
        <v>72</v>
      </c>
      <c r="K30" s="684">
        <v>1333.44</v>
      </c>
      <c r="L30" s="843">
        <v>605.00909999999999</v>
      </c>
      <c r="M30" s="360"/>
      <c r="N30" s="807">
        <v>25.924500000000002</v>
      </c>
    </row>
    <row r="31" spans="1:14" s="6" customFormat="1" ht="14.45" customHeight="1">
      <c r="A31" s="17" t="s">
        <v>3</v>
      </c>
      <c r="B31" s="23"/>
      <c r="C31" s="824" t="s">
        <v>244</v>
      </c>
      <c r="D31" s="430" t="s">
        <v>245</v>
      </c>
      <c r="E31" s="430">
        <v>5</v>
      </c>
      <c r="F31" s="431" t="s">
        <v>246</v>
      </c>
      <c r="G31" s="659">
        <v>1</v>
      </c>
      <c r="H31" s="674">
        <v>42.2</v>
      </c>
      <c r="I31" s="674">
        <v>19.100000000000001</v>
      </c>
      <c r="J31" s="674">
        <v>36</v>
      </c>
      <c r="K31" s="674">
        <v>1721</v>
      </c>
      <c r="L31" s="674">
        <v>780.92560000000003</v>
      </c>
      <c r="M31" s="360"/>
      <c r="N31" s="807">
        <v>103.54049999999999</v>
      </c>
    </row>
    <row r="32" spans="1:14" s="2" customFormat="1" ht="13.5" customHeight="1" thickBot="1">
      <c r="A32" s="45"/>
      <c r="B32" s="192"/>
      <c r="C32" s="319"/>
      <c r="D32" s="319"/>
      <c r="E32" s="319"/>
      <c r="F32" s="841"/>
      <c r="G32" s="321"/>
      <c r="H32" s="263"/>
      <c r="I32" s="263"/>
      <c r="J32" s="263"/>
      <c r="K32" s="263"/>
      <c r="L32" s="263"/>
      <c r="M32" s="362"/>
      <c r="N32" s="809"/>
    </row>
    <row r="33" spans="1:14" s="2" customFormat="1" ht="13.5" customHeight="1" thickTop="1">
      <c r="A33" s="43"/>
      <c r="B33" s="68"/>
      <c r="C33" s="65"/>
      <c r="D33" s="65"/>
      <c r="E33" s="65"/>
      <c r="F33" s="70"/>
      <c r="G33" s="57"/>
      <c r="H33" s="232"/>
      <c r="I33" s="232"/>
      <c r="J33" s="232"/>
      <c r="K33" s="232"/>
      <c r="L33" s="232"/>
      <c r="M33" s="362"/>
      <c r="N33" s="809"/>
    </row>
    <row r="34" spans="1:14" s="2" customFormat="1" ht="17.25" customHeight="1">
      <c r="A34" s="559" t="s">
        <v>12</v>
      </c>
      <c r="B34" s="560"/>
      <c r="C34" s="561"/>
      <c r="D34" s="561"/>
      <c r="E34" s="562"/>
      <c r="F34" s="563"/>
      <c r="G34" s="564"/>
      <c r="H34" s="564"/>
      <c r="I34" s="564"/>
      <c r="J34" s="564"/>
      <c r="K34" s="564"/>
      <c r="L34" s="564"/>
      <c r="M34" s="362"/>
      <c r="N34" s="809"/>
    </row>
    <row r="35" spans="1:14" s="2" customFormat="1" ht="13.5" customHeight="1">
      <c r="A35" s="25"/>
      <c r="B35" s="278"/>
      <c r="C35" s="65"/>
      <c r="D35" s="65"/>
      <c r="E35" s="519"/>
      <c r="F35" s="57"/>
      <c r="G35" s="67"/>
      <c r="H35" s="67"/>
      <c r="I35" s="67"/>
      <c r="J35" s="67"/>
      <c r="K35" s="67"/>
      <c r="L35" s="67"/>
      <c r="M35" s="362"/>
      <c r="N35" s="809"/>
    </row>
    <row r="36" spans="1:14" s="2" customFormat="1" ht="20.25" customHeight="1">
      <c r="A36" s="146" t="s">
        <v>247</v>
      </c>
      <c r="B36" s="68"/>
      <c r="C36" s="65"/>
      <c r="D36" s="65"/>
      <c r="E36" s="65"/>
      <c r="F36" s="70"/>
      <c r="G36" s="57"/>
      <c r="H36" s="232"/>
      <c r="I36" s="232"/>
      <c r="J36" s="232"/>
      <c r="K36" s="232"/>
      <c r="L36" s="232"/>
      <c r="M36" s="362"/>
      <c r="N36" s="809"/>
    </row>
    <row r="37" spans="1:14" s="2" customFormat="1" ht="13.5" customHeight="1" thickBot="1">
      <c r="A37" s="43"/>
      <c r="B37" s="354" t="s">
        <v>248</v>
      </c>
      <c r="C37" s="475"/>
      <c r="D37" s="475"/>
      <c r="E37" s="520"/>
      <c r="F37" s="345"/>
      <c r="G37" s="57"/>
      <c r="H37" s="232"/>
      <c r="I37" s="232"/>
      <c r="J37" s="232"/>
      <c r="K37" s="232"/>
      <c r="L37" s="232"/>
      <c r="M37" s="362"/>
      <c r="N37" s="809"/>
    </row>
    <row r="38" spans="1:14" s="2" customFormat="1" ht="24" customHeight="1">
      <c r="A38" s="43"/>
      <c r="B38" s="68"/>
      <c r="C38" s="1220" t="s">
        <v>249</v>
      </c>
      <c r="D38" s="1222" t="s">
        <v>250</v>
      </c>
      <c r="E38" s="1235" t="s">
        <v>251</v>
      </c>
      <c r="F38" s="1237" t="s">
        <v>252</v>
      </c>
      <c r="G38" s="611" t="s">
        <v>253</v>
      </c>
      <c r="H38" s="612" t="s">
        <v>254</v>
      </c>
      <c r="I38" s="612" t="s">
        <v>255</v>
      </c>
      <c r="J38" s="612" t="s">
        <v>256</v>
      </c>
      <c r="K38" s="612" t="s">
        <v>257</v>
      </c>
      <c r="L38" s="613" t="s">
        <v>258</v>
      </c>
      <c r="M38" s="803"/>
      <c r="N38" s="809"/>
    </row>
    <row r="39" spans="1:14" s="2" customFormat="1" ht="23.25" customHeight="1" thickBot="1">
      <c r="A39" s="43"/>
      <c r="B39" s="68"/>
      <c r="C39" s="1221"/>
      <c r="D39" s="1223"/>
      <c r="E39" s="1236"/>
      <c r="F39" s="1238"/>
      <c r="G39" s="614"/>
      <c r="H39" s="615"/>
      <c r="I39" s="615"/>
      <c r="J39" s="615"/>
      <c r="K39" s="615"/>
      <c r="L39" s="616"/>
      <c r="M39" s="803"/>
      <c r="N39" s="809"/>
    </row>
    <row r="40" spans="1:14" s="2" customFormat="1" ht="13.5" customHeight="1">
      <c r="A40" s="146" t="s">
        <v>3</v>
      </c>
      <c r="B40" s="68"/>
      <c r="C40" s="844">
        <v>8107301</v>
      </c>
      <c r="D40" s="430" t="s">
        <v>259</v>
      </c>
      <c r="E40" s="633" t="s">
        <v>260</v>
      </c>
      <c r="F40" s="610"/>
      <c r="G40" s="423">
        <v>21</v>
      </c>
      <c r="H40" s="845">
        <v>4.45</v>
      </c>
      <c r="I40" s="845">
        <f t="shared" ref="I40:I45" si="0">H40/2.2</f>
        <v>2.0227272727272725</v>
      </c>
      <c r="J40" s="433">
        <v>4</v>
      </c>
      <c r="K40" s="846">
        <v>415.8</v>
      </c>
      <c r="L40" s="847">
        <f t="shared" ref="L40:L45" si="1">K40/2.2</f>
        <v>189</v>
      </c>
      <c r="M40" s="261"/>
      <c r="N40" s="807">
        <v>39.469500000000004</v>
      </c>
    </row>
    <row r="41" spans="1:14" s="2" customFormat="1" ht="13.5" customHeight="1">
      <c r="A41" s="146" t="s">
        <v>3</v>
      </c>
      <c r="B41" s="68"/>
      <c r="C41" s="423">
        <v>8107001</v>
      </c>
      <c r="D41" s="430" t="s">
        <v>261</v>
      </c>
      <c r="E41" s="634" t="s">
        <v>262</v>
      </c>
      <c r="F41" s="264"/>
      <c r="G41" s="423">
        <v>10</v>
      </c>
      <c r="H41" s="845">
        <v>4.6500000000000004</v>
      </c>
      <c r="I41" s="845">
        <f t="shared" si="0"/>
        <v>2.1136363636363638</v>
      </c>
      <c r="J41" s="433">
        <v>6</v>
      </c>
      <c r="K41" s="846">
        <v>303</v>
      </c>
      <c r="L41" s="847">
        <f t="shared" si="1"/>
        <v>137.72727272727272</v>
      </c>
      <c r="M41" s="261"/>
      <c r="N41" s="807">
        <v>49.003500000000003</v>
      </c>
    </row>
    <row r="42" spans="1:14" s="2" customFormat="1" ht="13.5" customHeight="1">
      <c r="A42" s="146" t="s">
        <v>3</v>
      </c>
      <c r="B42" s="68"/>
      <c r="C42" s="423">
        <v>8107101</v>
      </c>
      <c r="D42" s="430" t="s">
        <v>263</v>
      </c>
      <c r="E42" s="634" t="s">
        <v>264</v>
      </c>
      <c r="F42" s="264"/>
      <c r="G42" s="423">
        <v>5</v>
      </c>
      <c r="H42" s="845">
        <v>9.92</v>
      </c>
      <c r="I42" s="845">
        <f>H42/2.2</f>
        <v>4.5090909090909088</v>
      </c>
      <c r="J42" s="433">
        <v>11</v>
      </c>
      <c r="K42" s="846">
        <v>573.1</v>
      </c>
      <c r="L42" s="847">
        <f>K42/2.2</f>
        <v>260.5</v>
      </c>
      <c r="M42" s="261"/>
      <c r="N42" s="807">
        <v>103.11</v>
      </c>
    </row>
    <row r="43" spans="1:14" s="2" customFormat="1" ht="13.5" customHeight="1">
      <c r="A43" s="146" t="s">
        <v>3</v>
      </c>
      <c r="B43" s="68"/>
      <c r="C43" s="423">
        <v>8107501</v>
      </c>
      <c r="D43" s="430" t="s">
        <v>265</v>
      </c>
      <c r="E43" s="634" t="s">
        <v>266</v>
      </c>
      <c r="F43" s="264"/>
      <c r="G43" s="423">
        <v>10</v>
      </c>
      <c r="H43" s="845">
        <v>5.6</v>
      </c>
      <c r="I43" s="845">
        <f t="shared" si="0"/>
        <v>2.545454545454545</v>
      </c>
      <c r="J43" s="433">
        <v>5</v>
      </c>
      <c r="K43" s="846">
        <v>305</v>
      </c>
      <c r="L43" s="847">
        <f t="shared" si="1"/>
        <v>138.63636363636363</v>
      </c>
      <c r="M43" s="261"/>
      <c r="N43" s="807">
        <v>53.298000000000002</v>
      </c>
    </row>
    <row r="44" spans="1:14" s="2" customFormat="1" ht="13.5" customHeight="1">
      <c r="A44" s="146" t="s">
        <v>3</v>
      </c>
      <c r="B44" s="68"/>
      <c r="C44" s="423">
        <v>8107401</v>
      </c>
      <c r="D44" s="430" t="s">
        <v>267</v>
      </c>
      <c r="E44" s="634" t="s">
        <v>268</v>
      </c>
      <c r="F44" s="264"/>
      <c r="G44" s="423">
        <v>5</v>
      </c>
      <c r="H44" s="845">
        <v>6.57</v>
      </c>
      <c r="I44" s="845">
        <f t="shared" si="0"/>
        <v>2.9863636363636363</v>
      </c>
      <c r="J44" s="433">
        <v>6</v>
      </c>
      <c r="K44" s="846">
        <v>212</v>
      </c>
      <c r="L44" s="847">
        <f t="shared" si="1"/>
        <v>96.36363636363636</v>
      </c>
      <c r="M44" s="261"/>
      <c r="N44" s="807">
        <v>68.838000000000008</v>
      </c>
    </row>
    <row r="45" spans="1:14" s="2" customFormat="1" ht="13.5" customHeight="1">
      <c r="A45" s="146" t="s">
        <v>3</v>
      </c>
      <c r="B45" s="68"/>
      <c r="C45" s="423">
        <v>8107201</v>
      </c>
      <c r="D45" s="430" t="s">
        <v>269</v>
      </c>
      <c r="E45" s="634" t="s">
        <v>270</v>
      </c>
      <c r="F45" s="264"/>
      <c r="G45" s="423">
        <v>3</v>
      </c>
      <c r="H45" s="845">
        <v>8.9499999999999993</v>
      </c>
      <c r="I45" s="845">
        <f t="shared" si="0"/>
        <v>4.0681818181818175</v>
      </c>
      <c r="J45" s="433">
        <v>5</v>
      </c>
      <c r="K45" s="846">
        <v>141.75</v>
      </c>
      <c r="L45" s="847">
        <f t="shared" si="1"/>
        <v>64.431818181818173</v>
      </c>
      <c r="M45" s="261"/>
      <c r="N45" s="807">
        <v>108.09750000000001</v>
      </c>
    </row>
    <row r="46" spans="1:14" s="2" customFormat="1" ht="13.5" customHeight="1">
      <c r="A46" s="146"/>
      <c r="B46" s="68"/>
      <c r="C46" s="427"/>
      <c r="D46" s="427"/>
      <c r="E46" s="427"/>
      <c r="G46" s="427"/>
      <c r="H46" s="848"/>
      <c r="I46" s="848"/>
      <c r="J46" s="429"/>
      <c r="K46" s="429"/>
      <c r="L46" s="429"/>
      <c r="M46" s="261"/>
      <c r="N46" s="809"/>
    </row>
    <row r="47" spans="1:14" s="2" customFormat="1" ht="13.5" customHeight="1">
      <c r="A47" s="146"/>
      <c r="B47" s="68"/>
      <c r="C47" s="427"/>
      <c r="D47" s="427"/>
      <c r="E47" s="427"/>
      <c r="G47" s="427"/>
      <c r="H47" s="848"/>
      <c r="I47" s="848"/>
      <c r="J47" s="429"/>
      <c r="K47" s="429"/>
      <c r="L47" s="429"/>
      <c r="M47" s="261"/>
      <c r="N47" s="809"/>
    </row>
    <row r="48" spans="1:14" s="2" customFormat="1" ht="13.5" customHeight="1">
      <c r="A48" s="146"/>
      <c r="B48" s="68"/>
      <c r="C48" s="427"/>
      <c r="D48" s="427"/>
      <c r="E48" s="427"/>
      <c r="G48" s="427"/>
      <c r="H48" s="848"/>
      <c r="I48" s="848"/>
      <c r="J48" s="429"/>
      <c r="K48" s="429"/>
      <c r="L48" s="429"/>
      <c r="M48" s="261"/>
      <c r="N48" s="809"/>
    </row>
    <row r="49" spans="1:14" s="2" customFormat="1" ht="13.5" customHeight="1">
      <c r="A49" s="17"/>
      <c r="B49" s="68"/>
      <c r="C49" s="849"/>
      <c r="D49" s="483"/>
      <c r="E49" s="849"/>
      <c r="F49" s="850"/>
      <c r="G49" s="851"/>
      <c r="H49" s="731"/>
      <c r="I49" s="852"/>
      <c r="J49" s="730"/>
      <c r="K49" s="730"/>
      <c r="L49" s="718"/>
      <c r="M49" s="261"/>
      <c r="N49" s="809"/>
    </row>
    <row r="50" spans="1:14" s="2" customFormat="1" ht="13.5" customHeight="1" thickBot="1">
      <c r="A50" s="17"/>
      <c r="B50" s="68"/>
      <c r="C50" s="849"/>
      <c r="D50" s="483"/>
      <c r="E50" s="849"/>
      <c r="F50" s="850"/>
      <c r="G50" s="851"/>
      <c r="H50" s="731"/>
      <c r="I50" s="852"/>
      <c r="J50" s="730"/>
      <c r="K50" s="730"/>
      <c r="L50" s="718"/>
      <c r="M50" s="261"/>
      <c r="N50" s="809"/>
    </row>
    <row r="51" spans="1:14" s="2" customFormat="1" ht="51" customHeight="1" thickBot="1">
      <c r="A51" s="549"/>
      <c r="B51" s="617"/>
      <c r="C51" s="618" t="s">
        <v>207</v>
      </c>
      <c r="D51" s="619" t="s">
        <v>208</v>
      </c>
      <c r="E51" s="1224" t="s">
        <v>209</v>
      </c>
      <c r="F51" s="1225"/>
      <c r="G51" s="618" t="s">
        <v>210</v>
      </c>
      <c r="H51" s="620" t="s">
        <v>211</v>
      </c>
      <c r="I51" s="620" t="s">
        <v>212</v>
      </c>
      <c r="J51" s="620" t="s">
        <v>213</v>
      </c>
      <c r="K51" s="620" t="s">
        <v>214</v>
      </c>
      <c r="L51" s="620" t="s">
        <v>215</v>
      </c>
      <c r="M51" s="261"/>
      <c r="N51" s="809"/>
    </row>
    <row r="52" spans="1:14" s="2" customFormat="1" ht="13.5" customHeight="1" thickBot="1">
      <c r="A52" s="45"/>
      <c r="B52" s="192"/>
      <c r="C52" s="319"/>
      <c r="D52" s="319"/>
      <c r="E52" s="319"/>
      <c r="F52" s="841"/>
      <c r="G52" s="321"/>
      <c r="H52" s="263"/>
      <c r="I52" s="263"/>
      <c r="J52" s="263"/>
      <c r="K52" s="263"/>
      <c r="L52" s="263"/>
      <c r="M52" s="362"/>
      <c r="N52" s="809"/>
    </row>
    <row r="53" spans="1:14" s="2" customFormat="1" ht="13.5" customHeight="1" thickTop="1">
      <c r="A53" s="43"/>
      <c r="B53" s="68"/>
      <c r="C53" s="65"/>
      <c r="D53" s="65"/>
      <c r="E53" s="65"/>
      <c r="F53" s="70"/>
      <c r="G53" s="57"/>
      <c r="H53" s="232"/>
      <c r="I53" s="232"/>
      <c r="J53" s="232"/>
      <c r="K53" s="232"/>
      <c r="L53" s="232"/>
      <c r="M53" s="362"/>
      <c r="N53" s="809"/>
    </row>
    <row r="54" spans="1:14" s="2" customFormat="1" ht="15.75" customHeight="1">
      <c r="A54" s="565" t="s">
        <v>14</v>
      </c>
      <c r="B54" s="566"/>
      <c r="C54" s="567"/>
      <c r="D54" s="567"/>
      <c r="E54" s="567"/>
      <c r="F54" s="566"/>
      <c r="G54" s="568"/>
      <c r="H54" s="568"/>
      <c r="I54" s="818"/>
      <c r="J54" s="818"/>
      <c r="K54" s="818"/>
      <c r="L54" s="818"/>
      <c r="M54" s="362"/>
      <c r="N54" s="809"/>
    </row>
    <row r="55" spans="1:14" s="2" customFormat="1" ht="10.5" customHeight="1">
      <c r="A55" s="820"/>
      <c r="B55" s="68"/>
      <c r="C55" s="65"/>
      <c r="D55" s="65"/>
      <c r="E55" s="65"/>
      <c r="F55" s="70"/>
      <c r="G55" s="57"/>
      <c r="H55" s="232"/>
      <c r="I55" s="232"/>
      <c r="J55" s="232"/>
      <c r="K55" s="232"/>
      <c r="L55" s="232"/>
      <c r="M55" s="362"/>
      <c r="N55" s="809"/>
    </row>
    <row r="56" spans="1:14">
      <c r="A56" s="17" t="s">
        <v>271</v>
      </c>
      <c r="B56" s="448"/>
      <c r="C56" s="853"/>
      <c r="D56" s="853"/>
      <c r="E56" s="821"/>
      <c r="F56" s="854"/>
      <c r="G56" s="427"/>
      <c r="H56" s="695"/>
      <c r="I56" s="695"/>
      <c r="J56" s="695"/>
      <c r="K56" s="695"/>
      <c r="L56" s="695"/>
      <c r="M56" s="363"/>
    </row>
    <row r="57" spans="1:14" ht="14.45" customHeight="1">
      <c r="A57" s="64" t="s">
        <v>218</v>
      </c>
      <c r="B57" s="279" t="s">
        <v>272</v>
      </c>
      <c r="C57" s="853"/>
      <c r="D57" s="853"/>
      <c r="E57" s="821"/>
      <c r="F57" s="854"/>
      <c r="G57" s="427"/>
      <c r="H57" s="695"/>
      <c r="I57" s="695"/>
      <c r="J57" s="695"/>
      <c r="K57" s="695"/>
      <c r="L57" s="695"/>
      <c r="M57" s="363"/>
    </row>
    <row r="58" spans="1:14" s="2" customFormat="1" ht="14.45" customHeight="1">
      <c r="A58" s="17" t="s">
        <v>3</v>
      </c>
      <c r="B58" s="820"/>
      <c r="C58" s="855">
        <v>7378405</v>
      </c>
      <c r="D58" s="430" t="s">
        <v>273</v>
      </c>
      <c r="E58" s="856">
        <v>10</v>
      </c>
      <c r="F58" s="857" t="s">
        <v>231</v>
      </c>
      <c r="G58" s="659">
        <v>2</v>
      </c>
      <c r="H58" s="675">
        <v>11</v>
      </c>
      <c r="I58" s="675">
        <f>H58/2.2</f>
        <v>5</v>
      </c>
      <c r="J58" s="675">
        <v>48</v>
      </c>
      <c r="K58" s="675">
        <v>1096</v>
      </c>
      <c r="L58" s="675">
        <f>K58/2.2</f>
        <v>498.18181818181813</v>
      </c>
      <c r="M58" s="362"/>
      <c r="N58" s="807">
        <v>20.8215</v>
      </c>
    </row>
    <row r="59" spans="1:14" s="2" customFormat="1" ht="12.6" customHeight="1">
      <c r="A59" s="64"/>
      <c r="B59" s="820"/>
      <c r="C59" s="858"/>
      <c r="D59" s="858"/>
      <c r="E59" s="821"/>
      <c r="F59" s="609"/>
      <c r="G59" s="427"/>
      <c r="H59" s="730"/>
      <c r="I59" s="730"/>
      <c r="J59" s="730"/>
      <c r="K59" s="730"/>
      <c r="L59" s="730"/>
      <c r="M59" s="362"/>
      <c r="N59" s="809"/>
    </row>
    <row r="60" spans="1:14" s="2" customFormat="1" ht="15" customHeight="1">
      <c r="A60" s="146" t="s">
        <v>16</v>
      </c>
      <c r="B60" s="68"/>
      <c r="C60" s="591"/>
      <c r="D60" s="858"/>
      <c r="E60" s="821"/>
      <c r="F60" s="609"/>
      <c r="G60" s="427"/>
      <c r="H60" s="730"/>
      <c r="I60" s="730"/>
      <c r="J60" s="730"/>
      <c r="K60" s="730"/>
      <c r="L60" s="730"/>
      <c r="M60" s="362"/>
      <c r="N60" s="809"/>
    </row>
    <row r="61" spans="1:14" s="2" customFormat="1" ht="12.6" customHeight="1">
      <c r="A61" s="43" t="s">
        <v>3</v>
      </c>
      <c r="B61" s="151" t="s">
        <v>274</v>
      </c>
      <c r="C61" s="476"/>
      <c r="D61" s="858"/>
      <c r="E61" s="821"/>
      <c r="F61" s="609"/>
      <c r="G61" s="427"/>
      <c r="H61" s="730"/>
      <c r="I61" s="730"/>
      <c r="J61" s="730"/>
      <c r="K61" s="730"/>
      <c r="L61" s="730"/>
      <c r="M61" s="362"/>
      <c r="N61" s="809"/>
    </row>
    <row r="62" spans="1:14" s="2" customFormat="1" ht="12.6" customHeight="1">
      <c r="A62" s="146" t="s">
        <v>3</v>
      </c>
      <c r="B62" s="68"/>
      <c r="C62" s="802">
        <v>1205611</v>
      </c>
      <c r="D62" s="430" t="s">
        <v>275</v>
      </c>
      <c r="E62" s="461">
        <v>25</v>
      </c>
      <c r="F62" s="462" t="s">
        <v>276</v>
      </c>
      <c r="G62" s="466">
        <v>1</v>
      </c>
      <c r="H62" s="463">
        <v>26.2</v>
      </c>
      <c r="I62" s="463">
        <f>H62/2.204</f>
        <v>11.887477313974591</v>
      </c>
      <c r="J62" s="464">
        <v>100</v>
      </c>
      <c r="K62" s="465">
        <f>J62*H62*G62+40</f>
        <v>2660</v>
      </c>
      <c r="L62" s="465">
        <f>K62/2.204</f>
        <v>1206.8965517241379</v>
      </c>
      <c r="M62" s="362"/>
      <c r="N62" s="807">
        <v>23.299500000000002</v>
      </c>
    </row>
    <row r="63" spans="1:14" s="2" customFormat="1" ht="12.6" customHeight="1">
      <c r="A63" s="146" t="s">
        <v>3</v>
      </c>
      <c r="B63" s="68"/>
      <c r="C63" s="802">
        <v>1205623</v>
      </c>
      <c r="D63" s="430"/>
      <c r="E63" s="461">
        <v>50</v>
      </c>
      <c r="F63" s="462" t="s">
        <v>276</v>
      </c>
      <c r="G63" s="466">
        <v>1</v>
      </c>
      <c r="H63" s="463">
        <v>50</v>
      </c>
      <c r="I63" s="463">
        <f>H63/2.204</f>
        <v>22.686025408348456</v>
      </c>
      <c r="J63" s="464">
        <v>56</v>
      </c>
      <c r="K63" s="465">
        <f>J63*H63*G63+40</f>
        <v>2840</v>
      </c>
      <c r="L63" s="465">
        <f>K63/2.204</f>
        <v>1288.5662431941923</v>
      </c>
      <c r="M63" s="362"/>
      <c r="N63" s="807">
        <v>41.475000000000001</v>
      </c>
    </row>
    <row r="64" spans="1:14" s="2" customFormat="1" ht="12.6" customHeight="1">
      <c r="A64" s="64"/>
      <c r="B64" s="820"/>
      <c r="C64" s="858"/>
      <c r="D64" s="858"/>
      <c r="E64" s="821"/>
      <c r="F64" s="609"/>
      <c r="G64" s="427"/>
      <c r="H64" s="730"/>
      <c r="I64" s="730"/>
      <c r="J64" s="730"/>
      <c r="K64" s="730"/>
      <c r="L64" s="730"/>
      <c r="M64" s="362"/>
      <c r="N64" s="809"/>
    </row>
    <row r="65" spans="1:14" s="44" customFormat="1" ht="18">
      <c r="A65" s="17" t="s">
        <v>277</v>
      </c>
      <c r="B65" s="9"/>
      <c r="C65" s="477"/>
      <c r="D65" s="477"/>
      <c r="E65" s="21"/>
      <c r="F65" s="41"/>
      <c r="G65" s="3"/>
      <c r="H65" s="42"/>
      <c r="I65" s="42"/>
      <c r="J65" s="42"/>
      <c r="K65" s="42"/>
      <c r="L65" s="42"/>
      <c r="M65" s="365"/>
      <c r="N65" s="809"/>
    </row>
    <row r="66" spans="1:14" s="5" customFormat="1" ht="14.45" customHeight="1">
      <c r="A66" s="820" t="s">
        <v>218</v>
      </c>
      <c r="B66" s="23" t="s">
        <v>278</v>
      </c>
      <c r="C66" s="853"/>
      <c r="D66" s="853"/>
      <c r="E66" s="821"/>
      <c r="F66" s="854"/>
      <c r="G66" s="427"/>
      <c r="H66" s="695"/>
      <c r="I66" s="695"/>
      <c r="J66" s="695"/>
      <c r="K66" s="695"/>
      <c r="L66" s="695"/>
      <c r="M66" s="660"/>
      <c r="N66" s="809"/>
    </row>
    <row r="67" spans="1:14" s="2" customFormat="1" ht="14.45" customHeight="1">
      <c r="A67" s="17" t="s">
        <v>3</v>
      </c>
      <c r="B67" s="68" t="s">
        <v>240</v>
      </c>
      <c r="C67" s="859" t="s">
        <v>279</v>
      </c>
      <c r="D67" s="430" t="s">
        <v>280</v>
      </c>
      <c r="E67" s="860">
        <v>10</v>
      </c>
      <c r="F67" s="850" t="s">
        <v>222</v>
      </c>
      <c r="G67" s="504">
        <v>2</v>
      </c>
      <c r="H67" s="730">
        <v>11</v>
      </c>
      <c r="I67" s="685">
        <f>H67/2.2</f>
        <v>5</v>
      </c>
      <c r="J67" s="730">
        <v>64</v>
      </c>
      <c r="K67" s="861">
        <v>1474</v>
      </c>
      <c r="L67" s="861">
        <f>K67/2.2</f>
        <v>670</v>
      </c>
      <c r="M67" s="362"/>
      <c r="N67" s="807">
        <v>13.618500000000003</v>
      </c>
    </row>
    <row r="68" spans="1:14" s="2" customFormat="1" ht="14.45" customHeight="1">
      <c r="A68" s="17" t="s">
        <v>3</v>
      </c>
      <c r="B68" s="68" t="s">
        <v>240</v>
      </c>
      <c r="C68" s="859" t="s">
        <v>281</v>
      </c>
      <c r="D68" s="430" t="s">
        <v>282</v>
      </c>
      <c r="E68" s="860">
        <v>25</v>
      </c>
      <c r="F68" s="850" t="s">
        <v>222</v>
      </c>
      <c r="G68" s="504">
        <v>1</v>
      </c>
      <c r="H68" s="730">
        <v>25.5</v>
      </c>
      <c r="I68" s="685">
        <f>H68/2.2</f>
        <v>11.59090909090909</v>
      </c>
      <c r="J68" s="730">
        <v>72</v>
      </c>
      <c r="K68" s="861">
        <v>1926</v>
      </c>
      <c r="L68" s="861">
        <v>876</v>
      </c>
      <c r="M68" s="362"/>
      <c r="N68" s="807">
        <v>23.698500000000003</v>
      </c>
    </row>
    <row r="69" spans="1:14" s="2" customFormat="1" ht="14.45" customHeight="1">
      <c r="A69" s="17" t="s">
        <v>3</v>
      </c>
      <c r="B69" s="68" t="s">
        <v>240</v>
      </c>
      <c r="C69" s="856" t="s">
        <v>283</v>
      </c>
      <c r="D69" s="862" t="s">
        <v>284</v>
      </c>
      <c r="E69" s="589">
        <v>45</v>
      </c>
      <c r="F69" s="467" t="s">
        <v>285</v>
      </c>
      <c r="G69" s="659">
        <v>1</v>
      </c>
      <c r="H69" s="863">
        <v>49</v>
      </c>
      <c r="I69" s="675">
        <f>H69/2.2</f>
        <v>22.27272727272727</v>
      </c>
      <c r="J69" s="863">
        <v>42</v>
      </c>
      <c r="K69" s="864">
        <v>2098</v>
      </c>
      <c r="L69" s="864">
        <f>K69/2.2</f>
        <v>953.63636363636351</v>
      </c>
      <c r="M69" s="362"/>
      <c r="N69" s="807">
        <v>49.234500000000004</v>
      </c>
    </row>
    <row r="70" spans="1:14" s="2" customFormat="1" ht="12.6" customHeight="1">
      <c r="A70" s="68"/>
      <c r="B70" s="68"/>
      <c r="C70" s="853"/>
      <c r="D70" s="853"/>
      <c r="E70" s="65"/>
      <c r="F70" s="865"/>
      <c r="G70" s="57"/>
      <c r="H70" s="866"/>
      <c r="I70" s="866"/>
      <c r="J70" s="866"/>
      <c r="K70" s="866"/>
      <c r="L70" s="866"/>
      <c r="M70" s="362"/>
      <c r="N70" s="809"/>
    </row>
    <row r="71" spans="1:14" s="44" customFormat="1">
      <c r="A71" s="158" t="s">
        <v>286</v>
      </c>
      <c r="B71" s="9"/>
      <c r="C71" s="477"/>
      <c r="D71" s="477"/>
      <c r="E71" s="21"/>
      <c r="F71" s="41"/>
      <c r="G71" s="3"/>
      <c r="H71" s="42"/>
      <c r="I71" s="42"/>
      <c r="J71" s="42"/>
      <c r="K71" s="42"/>
      <c r="L71" s="42"/>
      <c r="M71" s="365"/>
      <c r="N71" s="809"/>
    </row>
    <row r="72" spans="1:14" s="5" customFormat="1" ht="14.45" customHeight="1">
      <c r="A72" s="820" t="s">
        <v>218</v>
      </c>
      <c r="B72" s="23" t="s">
        <v>287</v>
      </c>
      <c r="C72" s="853"/>
      <c r="D72" s="853"/>
      <c r="E72" s="821"/>
      <c r="F72" s="854"/>
      <c r="G72" s="427"/>
      <c r="H72" s="695"/>
      <c r="I72" s="695"/>
      <c r="J72" s="695"/>
      <c r="K72" s="695"/>
      <c r="L72" s="695"/>
      <c r="M72" s="660"/>
      <c r="N72" s="809"/>
    </row>
    <row r="73" spans="1:14" s="2" customFormat="1" ht="14.45" customHeight="1">
      <c r="A73" s="158" t="s">
        <v>3</v>
      </c>
      <c r="B73" s="68" t="s">
        <v>240</v>
      </c>
      <c r="C73" s="867" t="s">
        <v>288</v>
      </c>
      <c r="D73" s="430" t="s">
        <v>289</v>
      </c>
      <c r="E73" s="860">
        <v>1</v>
      </c>
      <c r="F73" s="868" t="s">
        <v>243</v>
      </c>
      <c r="G73" s="504">
        <v>4</v>
      </c>
      <c r="H73" s="685">
        <v>9.8000000000000007</v>
      </c>
      <c r="I73" s="685">
        <f>H73/2.2</f>
        <v>4.4545454545454541</v>
      </c>
      <c r="J73" s="861">
        <v>36</v>
      </c>
      <c r="K73" s="861">
        <v>1451</v>
      </c>
      <c r="L73" s="685">
        <f>K73/2.2</f>
        <v>659.5454545454545</v>
      </c>
      <c r="M73" s="362"/>
      <c r="N73" s="807">
        <v>32.098500000000001</v>
      </c>
    </row>
    <row r="74" spans="1:14" s="2" customFormat="1" ht="14.45" customHeight="1">
      <c r="A74" s="158" t="s">
        <v>3</v>
      </c>
      <c r="B74" s="68" t="s">
        <v>240</v>
      </c>
      <c r="C74" s="869" t="s">
        <v>290</v>
      </c>
      <c r="D74" s="430" t="s">
        <v>291</v>
      </c>
      <c r="E74" s="589">
        <v>5</v>
      </c>
      <c r="F74" s="857" t="s">
        <v>246</v>
      </c>
      <c r="G74" s="659">
        <v>1</v>
      </c>
      <c r="H74" s="675">
        <v>48</v>
      </c>
      <c r="I74" s="675">
        <f>H74/2.2</f>
        <v>21.818181818181817</v>
      </c>
      <c r="J74" s="675">
        <v>36</v>
      </c>
      <c r="K74" s="675">
        <v>1782</v>
      </c>
      <c r="L74" s="675">
        <f>K74/2.2</f>
        <v>809.99999999999989</v>
      </c>
      <c r="M74" s="362"/>
      <c r="N74" s="807">
        <v>152.376</v>
      </c>
    </row>
    <row r="75" spans="1:14" s="2" customFormat="1" ht="12.6" customHeight="1">
      <c r="A75" s="68"/>
      <c r="B75" s="68"/>
      <c r="C75" s="853"/>
      <c r="D75" s="853"/>
      <c r="E75" s="65"/>
      <c r="F75" s="865"/>
      <c r="G75" s="57"/>
      <c r="H75" s="866"/>
      <c r="I75" s="866"/>
      <c r="J75" s="866"/>
      <c r="K75" s="866"/>
      <c r="L75" s="866"/>
      <c r="M75" s="362"/>
      <c r="N75" s="809"/>
    </row>
    <row r="76" spans="1:14" s="2" customFormat="1" ht="18">
      <c r="A76" s="17" t="s">
        <v>292</v>
      </c>
      <c r="B76" s="240"/>
      <c r="C76" s="3"/>
      <c r="D76" s="3"/>
      <c r="E76" s="21"/>
      <c r="F76" s="41"/>
      <c r="G76" s="241"/>
      <c r="H76" s="42"/>
      <c r="I76" s="42"/>
      <c r="J76" s="42"/>
      <c r="K76" s="42"/>
      <c r="L76" s="42"/>
      <c r="M76" s="362"/>
      <c r="N76" s="809"/>
    </row>
    <row r="77" spans="1:14" s="44" customFormat="1" ht="14.45" customHeight="1">
      <c r="A77" s="820" t="s">
        <v>218</v>
      </c>
      <c r="B77" s="23" t="s">
        <v>293</v>
      </c>
      <c r="C77" s="821"/>
      <c r="D77" s="821"/>
      <c r="E77" s="821"/>
      <c r="F77" s="854"/>
      <c r="G77" s="851"/>
      <c r="H77" s="695"/>
      <c r="I77" s="695"/>
      <c r="J77" s="695"/>
      <c r="K77" s="695"/>
      <c r="L77" s="695"/>
      <c r="M77" s="365"/>
      <c r="N77" s="809"/>
    </row>
    <row r="78" spans="1:14" s="6" customFormat="1" ht="14.45" customHeight="1">
      <c r="A78" s="17" t="s">
        <v>3</v>
      </c>
      <c r="B78" s="870" t="s">
        <v>240</v>
      </c>
      <c r="C78" s="871" t="s">
        <v>294</v>
      </c>
      <c r="D78" s="430" t="s">
        <v>295</v>
      </c>
      <c r="E78" s="860">
        <v>10</v>
      </c>
      <c r="F78" s="868" t="s">
        <v>222</v>
      </c>
      <c r="G78" s="872">
        <v>2</v>
      </c>
      <c r="H78" s="685">
        <v>10</v>
      </c>
      <c r="I78" s="685">
        <v>4.5358999999999998</v>
      </c>
      <c r="J78" s="685">
        <v>64</v>
      </c>
      <c r="K78" s="685">
        <v>1320</v>
      </c>
      <c r="L78" s="685">
        <f>K78/2.2</f>
        <v>600</v>
      </c>
      <c r="M78" s="360"/>
      <c r="N78" s="807">
        <v>10.342499999999999</v>
      </c>
    </row>
    <row r="79" spans="1:14" s="6" customFormat="1" ht="14.45" customHeight="1">
      <c r="A79" s="17" t="s">
        <v>3</v>
      </c>
      <c r="B79" s="68"/>
      <c r="C79" s="871" t="s">
        <v>296</v>
      </c>
      <c r="D79" s="430" t="s">
        <v>297</v>
      </c>
      <c r="E79" s="860">
        <v>25</v>
      </c>
      <c r="F79" s="868" t="s">
        <v>222</v>
      </c>
      <c r="G79" s="872">
        <v>1</v>
      </c>
      <c r="H79" s="685">
        <v>25</v>
      </c>
      <c r="I79" s="685">
        <f>H79/2.2</f>
        <v>11.363636363636363</v>
      </c>
      <c r="J79" s="685">
        <v>100</v>
      </c>
      <c r="K79" s="685">
        <v>2540</v>
      </c>
      <c r="L79" s="685">
        <f>K79/2.2</f>
        <v>1154.5454545454545</v>
      </c>
      <c r="M79" s="360"/>
      <c r="N79" s="807">
        <v>24.7485</v>
      </c>
    </row>
    <row r="80" spans="1:14" s="5" customFormat="1" ht="14.45" customHeight="1">
      <c r="A80" s="17" t="s">
        <v>3</v>
      </c>
      <c r="B80" s="68" t="s">
        <v>240</v>
      </c>
      <c r="C80" s="873" t="s">
        <v>298</v>
      </c>
      <c r="D80" s="430" t="s">
        <v>299</v>
      </c>
      <c r="E80" s="589">
        <v>50</v>
      </c>
      <c r="F80" s="857" t="s">
        <v>222</v>
      </c>
      <c r="G80" s="874">
        <v>1</v>
      </c>
      <c r="H80" s="675">
        <v>50</v>
      </c>
      <c r="I80" s="675">
        <v>22.6798</v>
      </c>
      <c r="J80" s="675">
        <v>56</v>
      </c>
      <c r="K80" s="675">
        <v>2840</v>
      </c>
      <c r="L80" s="675">
        <f>K80/2.2</f>
        <v>1290.9090909090908</v>
      </c>
      <c r="M80" s="660"/>
      <c r="N80" s="807">
        <v>45.716999999999999</v>
      </c>
    </row>
    <row r="81" spans="1:14" s="2" customFormat="1" ht="12" customHeight="1" thickBot="1">
      <c r="A81" s="192"/>
      <c r="B81" s="192"/>
      <c r="C81" s="840"/>
      <c r="D81" s="840"/>
      <c r="E81" s="319"/>
      <c r="F81" s="841"/>
      <c r="G81" s="321"/>
      <c r="H81" s="263"/>
      <c r="I81" s="263"/>
      <c r="J81" s="263"/>
      <c r="K81" s="263"/>
      <c r="L81" s="263"/>
      <c r="M81" s="362"/>
      <c r="N81" s="809"/>
    </row>
    <row r="82" spans="1:14" s="2" customFormat="1" ht="12.75" customHeight="1" thickTop="1">
      <c r="A82" s="68"/>
      <c r="B82" s="68"/>
      <c r="C82" s="821"/>
      <c r="D82" s="821"/>
      <c r="E82" s="65"/>
      <c r="F82" s="70"/>
      <c r="G82" s="57"/>
      <c r="H82" s="232"/>
      <c r="I82" s="232"/>
      <c r="J82" s="232"/>
      <c r="K82" s="232"/>
      <c r="L82" s="232"/>
      <c r="M82" s="362"/>
      <c r="N82" s="809"/>
    </row>
    <row r="83" spans="1:14" s="2" customFormat="1">
      <c r="A83" s="559" t="s">
        <v>20</v>
      </c>
      <c r="B83" s="569"/>
      <c r="C83" s="561"/>
      <c r="D83" s="561"/>
      <c r="E83" s="561"/>
      <c r="F83" s="570"/>
      <c r="G83" s="563"/>
      <c r="H83" s="818"/>
      <c r="I83" s="818"/>
      <c r="J83" s="818"/>
      <c r="K83" s="818"/>
      <c r="L83" s="818"/>
      <c r="M83" s="362"/>
      <c r="N83" s="809"/>
    </row>
    <row r="84" spans="1:14" s="2" customFormat="1" ht="8.25" customHeight="1">
      <c r="A84" s="68"/>
      <c r="B84" s="820"/>
      <c r="C84" s="65"/>
      <c r="D84" s="65"/>
      <c r="E84" s="65"/>
      <c r="F84" s="66"/>
      <c r="G84" s="57"/>
      <c r="H84" s="232"/>
      <c r="I84" s="232"/>
      <c r="J84" s="232"/>
      <c r="K84" s="232"/>
      <c r="L84" s="232"/>
      <c r="M84" s="362"/>
      <c r="N84" s="809"/>
    </row>
    <row r="85" spans="1:14" s="2" customFormat="1">
      <c r="A85" s="62" t="s">
        <v>21</v>
      </c>
      <c r="B85" s="820"/>
      <c r="C85" s="65"/>
      <c r="D85" s="65"/>
      <c r="E85" s="65"/>
      <c r="F85" s="66"/>
      <c r="G85" s="57"/>
      <c r="H85" s="232"/>
      <c r="I85" s="232"/>
      <c r="J85" s="232"/>
      <c r="K85" s="232"/>
      <c r="L85" s="232"/>
      <c r="M85" s="362"/>
      <c r="N85" s="809"/>
    </row>
    <row r="86" spans="1:14" s="2" customFormat="1">
      <c r="A86" s="448"/>
      <c r="B86" s="23" t="s">
        <v>300</v>
      </c>
      <c r="C86" s="65"/>
      <c r="D86" s="65"/>
      <c r="E86" s="65"/>
      <c r="F86" s="66"/>
      <c r="G86" s="57"/>
      <c r="H86" s="232"/>
      <c r="I86" s="232"/>
      <c r="J86" s="232"/>
      <c r="K86" s="232"/>
      <c r="L86" s="232"/>
      <c r="M86" s="362"/>
      <c r="N86" s="809"/>
    </row>
    <row r="87" spans="1:14" s="2" customFormat="1">
      <c r="A87" s="62" t="s">
        <v>3</v>
      </c>
      <c r="B87" s="820"/>
      <c r="C87" s="871" t="s">
        <v>301</v>
      </c>
      <c r="D87" s="430" t="s">
        <v>302</v>
      </c>
      <c r="E87" s="521">
        <v>1</v>
      </c>
      <c r="F87" s="868" t="s">
        <v>246</v>
      </c>
      <c r="G87" s="504">
        <v>4</v>
      </c>
      <c r="H87" s="718">
        <v>10</v>
      </c>
      <c r="I87" s="684">
        <f>H87/2.2</f>
        <v>4.545454545454545</v>
      </c>
      <c r="J87" s="718">
        <v>36</v>
      </c>
      <c r="K87" s="684">
        <f>H87*G87*J87</f>
        <v>1440</v>
      </c>
      <c r="L87" s="718">
        <f>K87/2.2</f>
        <v>654.5454545454545</v>
      </c>
      <c r="M87" s="362"/>
      <c r="N87" s="807">
        <v>53.917500000000011</v>
      </c>
    </row>
    <row r="88" spans="1:14" s="2" customFormat="1">
      <c r="A88" s="62" t="s">
        <v>3</v>
      </c>
      <c r="B88" s="820"/>
      <c r="C88" s="873" t="s">
        <v>303</v>
      </c>
      <c r="D88" s="430" t="s">
        <v>304</v>
      </c>
      <c r="E88" s="589">
        <v>3.5</v>
      </c>
      <c r="F88" s="857" t="s">
        <v>246</v>
      </c>
      <c r="G88" s="659">
        <v>1</v>
      </c>
      <c r="H88" s="875">
        <v>33.130000000000003</v>
      </c>
      <c r="I88" s="674">
        <f>H88/2.2</f>
        <v>15.059090909090909</v>
      </c>
      <c r="J88" s="875">
        <v>42</v>
      </c>
      <c r="K88" s="674">
        <f>H88*J88</f>
        <v>1391.46</v>
      </c>
      <c r="L88" s="875">
        <f>K88/2.2</f>
        <v>632.4818181818182</v>
      </c>
      <c r="M88" s="362"/>
      <c r="N88" s="807">
        <v>170.29949999999999</v>
      </c>
    </row>
    <row r="89" spans="1:14" s="2" customFormat="1" ht="14.25" customHeight="1" thickBot="1">
      <c r="A89" s="192"/>
      <c r="B89" s="876"/>
      <c r="C89" s="319"/>
      <c r="D89" s="319"/>
      <c r="E89" s="319"/>
      <c r="F89" s="320"/>
      <c r="G89" s="321"/>
      <c r="H89" s="263"/>
      <c r="I89" s="263"/>
      <c r="J89" s="263"/>
      <c r="K89" s="263"/>
      <c r="L89" s="263"/>
      <c r="M89" s="362"/>
      <c r="N89" s="809"/>
    </row>
    <row r="90" spans="1:14" s="2" customFormat="1" ht="14.25" customHeight="1" thickTop="1">
      <c r="A90" s="68"/>
      <c r="B90" s="820"/>
      <c r="C90" s="65"/>
      <c r="D90" s="65"/>
      <c r="E90" s="65"/>
      <c r="F90" s="66"/>
      <c r="G90" s="57"/>
      <c r="H90" s="232"/>
      <c r="I90" s="232"/>
      <c r="J90" s="232"/>
      <c r="K90" s="232"/>
      <c r="L90" s="232"/>
      <c r="M90" s="362"/>
      <c r="N90" s="809"/>
    </row>
    <row r="91" spans="1:14" s="2" customFormat="1" ht="12.75" customHeight="1">
      <c r="A91" s="68"/>
      <c r="B91" s="820"/>
      <c r="C91" s="65"/>
      <c r="D91" s="65"/>
      <c r="E91" s="65"/>
      <c r="F91" s="66"/>
      <c r="G91" s="57"/>
      <c r="H91" s="232"/>
      <c r="I91" s="232"/>
      <c r="J91" s="232"/>
      <c r="K91" s="232"/>
      <c r="L91" s="232"/>
      <c r="M91" s="362"/>
      <c r="N91" s="809"/>
    </row>
    <row r="92" spans="1:14" s="2" customFormat="1" ht="12.75" customHeight="1" thickBot="1">
      <c r="A92" s="68"/>
      <c r="B92" s="820"/>
      <c r="C92" s="65"/>
      <c r="D92" s="65"/>
      <c r="E92" s="65"/>
      <c r="F92" s="66"/>
      <c r="G92" s="57"/>
      <c r="H92" s="232"/>
      <c r="I92" s="232"/>
      <c r="J92" s="232"/>
      <c r="K92" s="232"/>
      <c r="L92" s="232"/>
      <c r="M92" s="362"/>
      <c r="N92" s="809"/>
    </row>
    <row r="93" spans="1:14" s="2" customFormat="1" ht="51" customHeight="1" thickBot="1">
      <c r="A93" s="549"/>
      <c r="B93" s="617"/>
      <c r="C93" s="618" t="s">
        <v>207</v>
      </c>
      <c r="D93" s="619" t="s">
        <v>250</v>
      </c>
      <c r="E93" s="1224" t="s">
        <v>209</v>
      </c>
      <c r="F93" s="1225"/>
      <c r="G93" s="618" t="s">
        <v>210</v>
      </c>
      <c r="H93" s="620" t="s">
        <v>211</v>
      </c>
      <c r="I93" s="620" t="s">
        <v>212</v>
      </c>
      <c r="J93" s="620" t="s">
        <v>213</v>
      </c>
      <c r="K93" s="620" t="s">
        <v>214</v>
      </c>
      <c r="L93" s="620" t="s">
        <v>215</v>
      </c>
      <c r="M93" s="362"/>
      <c r="N93" s="809"/>
    </row>
    <row r="94" spans="1:14" s="2" customFormat="1" ht="12.75" customHeight="1">
      <c r="A94" s="68"/>
      <c r="B94" s="820"/>
      <c r="C94" s="65"/>
      <c r="D94" s="65"/>
      <c r="E94" s="65"/>
      <c r="F94" s="66"/>
      <c r="G94" s="57"/>
      <c r="H94" s="232"/>
      <c r="I94" s="232"/>
      <c r="J94" s="232"/>
      <c r="K94" s="232"/>
      <c r="L94" s="232"/>
      <c r="M94" s="362"/>
      <c r="N94" s="809"/>
    </row>
    <row r="95" spans="1:14" s="2" customFormat="1">
      <c r="A95" s="559" t="s">
        <v>22</v>
      </c>
      <c r="B95" s="569"/>
      <c r="C95" s="561"/>
      <c r="D95" s="561"/>
      <c r="E95" s="561"/>
      <c r="F95" s="817"/>
      <c r="G95" s="563"/>
      <c r="H95" s="818"/>
      <c r="I95" s="818"/>
      <c r="J95" s="818"/>
      <c r="K95" s="818"/>
      <c r="L95" s="818"/>
      <c r="M95" s="362"/>
      <c r="N95" s="809"/>
    </row>
    <row r="96" spans="1:14" s="2" customFormat="1" ht="8.25" customHeight="1">
      <c r="A96" s="820"/>
      <c r="B96" s="68"/>
      <c r="C96" s="65"/>
      <c r="D96" s="65"/>
      <c r="E96" s="65"/>
      <c r="F96" s="70"/>
      <c r="G96" s="57"/>
      <c r="H96" s="232"/>
      <c r="I96" s="232"/>
      <c r="J96" s="232"/>
      <c r="K96" s="232"/>
      <c r="L96" s="232"/>
      <c r="M96" s="362"/>
      <c r="N96" s="809"/>
    </row>
    <row r="97" spans="1:14" s="2" customFormat="1">
      <c r="A97" s="17" t="s">
        <v>305</v>
      </c>
      <c r="B97" s="9"/>
      <c r="C97" s="21"/>
      <c r="D97" s="21"/>
      <c r="E97" s="21"/>
      <c r="F97" s="41"/>
      <c r="G97" s="241"/>
      <c r="H97" s="42"/>
      <c r="I97" s="42"/>
      <c r="J97" s="42"/>
      <c r="K97" s="42"/>
      <c r="L97" s="42"/>
      <c r="M97" s="362"/>
      <c r="N97" s="809"/>
    </row>
    <row r="98" spans="1:14" s="2" customFormat="1">
      <c r="A98" s="820" t="s">
        <v>218</v>
      </c>
      <c r="B98" s="23" t="s">
        <v>306</v>
      </c>
      <c r="C98" s="821"/>
      <c r="D98" s="821"/>
      <c r="E98" s="821"/>
      <c r="F98" s="854"/>
      <c r="G98" s="851"/>
      <c r="H98" s="695"/>
      <c r="I98" s="695"/>
      <c r="J98" s="695"/>
      <c r="K98" s="695"/>
      <c r="L98" s="695"/>
      <c r="M98" s="362"/>
      <c r="N98" s="809"/>
    </row>
    <row r="99" spans="1:14" s="2" customFormat="1">
      <c r="A99" s="17" t="s">
        <v>3</v>
      </c>
      <c r="B99" s="23"/>
      <c r="C99" s="877">
        <v>7493843</v>
      </c>
      <c r="D99" s="430" t="s">
        <v>307</v>
      </c>
      <c r="E99" s="877">
        <v>1</v>
      </c>
      <c r="F99" s="878" t="s">
        <v>308</v>
      </c>
      <c r="G99" s="872">
        <v>6</v>
      </c>
      <c r="H99" s="685">
        <v>3</v>
      </c>
      <c r="I99" s="685">
        <v>1</v>
      </c>
      <c r="J99" s="685">
        <v>80</v>
      </c>
      <c r="K99" s="685">
        <v>1240</v>
      </c>
      <c r="L99" s="685">
        <f>K99/2.2</f>
        <v>563.63636363636363</v>
      </c>
      <c r="N99" s="807">
        <v>19.939499999999999</v>
      </c>
    </row>
    <row r="100" spans="1:14" s="6" customFormat="1">
      <c r="A100" s="17" t="s">
        <v>3</v>
      </c>
      <c r="B100" s="68" t="s">
        <v>240</v>
      </c>
      <c r="C100" s="879" t="s">
        <v>309</v>
      </c>
      <c r="D100" s="430" t="s">
        <v>310</v>
      </c>
      <c r="E100" s="478">
        <v>2</v>
      </c>
      <c r="F100" s="839" t="s">
        <v>311</v>
      </c>
      <c r="G100" s="874">
        <v>2</v>
      </c>
      <c r="H100" s="880">
        <v>18.8</v>
      </c>
      <c r="I100" s="880">
        <v>8.52</v>
      </c>
      <c r="J100" s="675">
        <v>36</v>
      </c>
      <c r="K100" s="675">
        <v>1394</v>
      </c>
      <c r="L100" s="675">
        <v>633</v>
      </c>
      <c r="M100" s="2"/>
      <c r="N100" s="807">
        <v>118.58699999999999</v>
      </c>
    </row>
    <row r="101" spans="1:14" s="6" customFormat="1" ht="12.6" customHeight="1">
      <c r="A101" s="68"/>
      <c r="B101" s="68"/>
      <c r="C101" s="821"/>
      <c r="D101" s="821"/>
      <c r="E101" s="821"/>
      <c r="F101" s="609"/>
      <c r="G101" s="851"/>
      <c r="H101" s="730"/>
      <c r="I101" s="730"/>
      <c r="J101" s="730"/>
      <c r="K101" s="730"/>
      <c r="L101" s="730"/>
      <c r="M101" s="360"/>
      <c r="N101" s="809"/>
    </row>
    <row r="102" spans="1:14" s="2" customFormat="1">
      <c r="A102" s="17" t="s">
        <v>312</v>
      </c>
      <c r="B102" s="9"/>
      <c r="C102" s="21"/>
      <c r="D102" s="21"/>
      <c r="E102" s="21"/>
      <c r="F102" s="41"/>
      <c r="G102" s="241"/>
      <c r="H102" s="42"/>
      <c r="I102" s="42"/>
      <c r="J102" s="42"/>
      <c r="K102" s="42"/>
      <c r="L102" s="42"/>
      <c r="M102" s="362"/>
      <c r="N102" s="809"/>
    </row>
    <row r="103" spans="1:14" s="2" customFormat="1">
      <c r="A103" s="820" t="s">
        <v>218</v>
      </c>
      <c r="B103" s="23" t="s">
        <v>313</v>
      </c>
      <c r="C103" s="821"/>
      <c r="D103" s="821"/>
      <c r="E103" s="821"/>
      <c r="F103" s="854"/>
      <c r="G103" s="851"/>
      <c r="H103" s="695"/>
      <c r="I103" s="695"/>
      <c r="J103" s="695"/>
      <c r="K103" s="695"/>
      <c r="L103" s="695"/>
      <c r="M103" s="362"/>
      <c r="N103" s="809"/>
    </row>
    <row r="104" spans="1:14" s="44" customFormat="1">
      <c r="A104" s="17" t="s">
        <v>3</v>
      </c>
      <c r="B104" s="870" t="s">
        <v>240</v>
      </c>
      <c r="C104" s="881" t="s">
        <v>314</v>
      </c>
      <c r="D104" s="430" t="s">
        <v>315</v>
      </c>
      <c r="E104" s="877">
        <v>2.06</v>
      </c>
      <c r="F104" s="878" t="s">
        <v>316</v>
      </c>
      <c r="G104" s="872">
        <v>1</v>
      </c>
      <c r="H104" s="687">
        <v>19.07</v>
      </c>
      <c r="I104" s="687">
        <v>8.67</v>
      </c>
      <c r="J104" s="685">
        <v>36</v>
      </c>
      <c r="K104" s="685">
        <v>728</v>
      </c>
      <c r="L104" s="685">
        <f>K104/2.2</f>
        <v>330.90909090909088</v>
      </c>
      <c r="M104" s="362"/>
      <c r="N104" s="807">
        <v>242.97000000000003</v>
      </c>
    </row>
    <row r="105" spans="1:14" s="6" customFormat="1">
      <c r="A105" s="17" t="s">
        <v>3</v>
      </c>
      <c r="B105" s="870" t="s">
        <v>240</v>
      </c>
      <c r="C105" s="879" t="s">
        <v>317</v>
      </c>
      <c r="D105" s="430" t="s">
        <v>318</v>
      </c>
      <c r="E105" s="478">
        <v>0.94</v>
      </c>
      <c r="F105" s="839" t="s">
        <v>319</v>
      </c>
      <c r="G105" s="874">
        <v>2</v>
      </c>
      <c r="H105" s="677">
        <v>7.48</v>
      </c>
      <c r="I105" s="677">
        <v>3.4</v>
      </c>
      <c r="J105" s="675">
        <v>144</v>
      </c>
      <c r="K105" s="675">
        <v>2200</v>
      </c>
      <c r="L105" s="675">
        <f>K105/2.2</f>
        <v>999.99999999999989</v>
      </c>
      <c r="M105" s="360"/>
      <c r="N105" s="807">
        <v>117.77850000000001</v>
      </c>
    </row>
    <row r="106" spans="1:14" s="6" customFormat="1" ht="12.6" customHeight="1">
      <c r="A106" s="68"/>
      <c r="B106" s="68"/>
      <c r="C106" s="821"/>
      <c r="D106" s="821"/>
      <c r="E106" s="821"/>
      <c r="F106" s="609"/>
      <c r="G106" s="851"/>
      <c r="H106" s="730"/>
      <c r="I106" s="730"/>
      <c r="J106" s="730"/>
      <c r="K106" s="730"/>
      <c r="L106" s="730"/>
      <c r="M106" s="360"/>
      <c r="N106" s="809"/>
    </row>
    <row r="107" spans="1:14" s="2" customFormat="1">
      <c r="A107" s="17" t="s">
        <v>320</v>
      </c>
      <c r="B107" s="9"/>
      <c r="C107" s="21"/>
      <c r="D107" s="21"/>
      <c r="E107" s="21"/>
      <c r="F107" s="41"/>
      <c r="G107" s="241"/>
      <c r="H107" s="42"/>
      <c r="I107" s="42"/>
      <c r="J107" s="42"/>
      <c r="K107" s="42"/>
      <c r="L107" s="42"/>
      <c r="M107" s="362"/>
      <c r="N107" s="809"/>
    </row>
    <row r="108" spans="1:14" s="2" customFormat="1">
      <c r="A108" s="820" t="s">
        <v>218</v>
      </c>
      <c r="B108" s="23" t="s">
        <v>321</v>
      </c>
      <c r="C108" s="821"/>
      <c r="D108" s="821"/>
      <c r="E108" s="821"/>
      <c r="F108" s="854"/>
      <c r="G108" s="851"/>
      <c r="H108" s="695"/>
      <c r="I108" s="695"/>
      <c r="J108" s="695"/>
      <c r="K108" s="695"/>
      <c r="L108" s="695"/>
      <c r="M108" s="362"/>
      <c r="N108" s="809"/>
    </row>
    <row r="109" spans="1:14" s="44" customFormat="1">
      <c r="A109" s="17" t="s">
        <v>3</v>
      </c>
      <c r="B109" s="68" t="s">
        <v>240</v>
      </c>
      <c r="C109" s="881" t="s">
        <v>322</v>
      </c>
      <c r="D109" s="430" t="s">
        <v>323</v>
      </c>
      <c r="E109" s="877">
        <v>1</v>
      </c>
      <c r="F109" s="878" t="s">
        <v>243</v>
      </c>
      <c r="G109" s="872">
        <v>2</v>
      </c>
      <c r="H109" s="685">
        <v>9.25</v>
      </c>
      <c r="I109" s="685">
        <v>4.1957000000000004</v>
      </c>
      <c r="J109" s="685">
        <v>72</v>
      </c>
      <c r="K109" s="685">
        <v>1293</v>
      </c>
      <c r="L109" s="685">
        <f>K109/2.2</f>
        <v>587.72727272727263</v>
      </c>
      <c r="M109" s="360"/>
      <c r="N109" s="807">
        <v>32.455500000000008</v>
      </c>
    </row>
    <row r="110" spans="1:14" s="6" customFormat="1">
      <c r="A110" s="17" t="s">
        <v>3</v>
      </c>
      <c r="B110" s="68" t="s">
        <v>240</v>
      </c>
      <c r="C110" s="879" t="s">
        <v>324</v>
      </c>
      <c r="D110" s="430" t="s">
        <v>325</v>
      </c>
      <c r="E110" s="478">
        <v>5</v>
      </c>
      <c r="F110" s="839" t="s">
        <v>246</v>
      </c>
      <c r="G110" s="874">
        <v>1</v>
      </c>
      <c r="H110" s="675">
        <v>48</v>
      </c>
      <c r="I110" s="675">
        <v>21.772600000000001</v>
      </c>
      <c r="J110" s="675">
        <v>36</v>
      </c>
      <c r="K110" s="675">
        <v>1768</v>
      </c>
      <c r="L110" s="675">
        <f>K110/2.2</f>
        <v>803.63636363636363</v>
      </c>
      <c r="M110" s="360"/>
      <c r="N110" s="807">
        <v>146.65350000000001</v>
      </c>
    </row>
    <row r="111" spans="1:14" s="2" customFormat="1" ht="12.6" customHeight="1">
      <c r="A111" s="68"/>
      <c r="B111" s="68"/>
      <c r="C111" s="65"/>
      <c r="D111" s="65"/>
      <c r="E111" s="65"/>
      <c r="F111" s="882"/>
      <c r="G111" s="883"/>
      <c r="H111" s="884"/>
      <c r="I111" s="884"/>
      <c r="J111" s="884"/>
      <c r="K111" s="884"/>
      <c r="L111" s="884"/>
      <c r="M111" s="362"/>
      <c r="N111" s="809"/>
    </row>
    <row r="112" spans="1:14" s="2" customFormat="1">
      <c r="A112" s="17" t="s">
        <v>326</v>
      </c>
      <c r="B112" s="9"/>
      <c r="C112" s="21"/>
      <c r="D112" s="21"/>
      <c r="E112" s="21"/>
      <c r="F112" s="41"/>
      <c r="G112" s="241"/>
      <c r="H112" s="42"/>
      <c r="I112" s="42"/>
      <c r="J112" s="42"/>
      <c r="K112" s="42"/>
      <c r="L112" s="42"/>
      <c r="M112" s="362"/>
      <c r="N112" s="809"/>
    </row>
    <row r="113" spans="1:14" s="2" customFormat="1">
      <c r="A113" s="820" t="s">
        <v>218</v>
      </c>
      <c r="B113" s="23" t="s">
        <v>327</v>
      </c>
      <c r="C113" s="821"/>
      <c r="D113" s="821"/>
      <c r="E113" s="821"/>
      <c r="F113" s="854"/>
      <c r="G113" s="851"/>
      <c r="H113" s="695"/>
      <c r="I113" s="695"/>
      <c r="J113" s="695"/>
      <c r="K113" s="695"/>
      <c r="L113" s="695"/>
      <c r="M113" s="362"/>
      <c r="N113" s="809"/>
    </row>
    <row r="114" spans="1:14" s="2" customFormat="1">
      <c r="A114" s="17" t="s">
        <v>3</v>
      </c>
      <c r="B114" s="68"/>
      <c r="C114" s="478" t="s">
        <v>328</v>
      </c>
      <c r="D114" s="885" t="s">
        <v>329</v>
      </c>
      <c r="E114" s="478">
        <v>2</v>
      </c>
      <c r="F114" s="886" t="s">
        <v>330</v>
      </c>
      <c r="G114" s="874">
        <v>1</v>
      </c>
      <c r="H114" s="675">
        <v>21</v>
      </c>
      <c r="I114" s="863">
        <v>9.5254999999999992</v>
      </c>
      <c r="J114" s="675">
        <v>36</v>
      </c>
      <c r="K114" s="863">
        <v>796</v>
      </c>
      <c r="L114" s="675">
        <f>K114/2.2</f>
        <v>361.81818181818181</v>
      </c>
      <c r="M114" s="360"/>
      <c r="N114" s="807">
        <v>197.21100000000001</v>
      </c>
    </row>
    <row r="115" spans="1:14" s="2" customFormat="1" ht="12.6" customHeight="1">
      <c r="A115" s="68"/>
      <c r="B115" s="68"/>
      <c r="C115" s="821"/>
      <c r="D115" s="821"/>
      <c r="E115" s="821"/>
      <c r="F115" s="609"/>
      <c r="G115" s="851"/>
      <c r="H115" s="730"/>
      <c r="I115" s="730"/>
      <c r="J115" s="730"/>
      <c r="K115" s="730"/>
      <c r="L115" s="730"/>
      <c r="M115" s="362"/>
      <c r="N115" s="809"/>
    </row>
    <row r="116" spans="1:14" s="2" customFormat="1">
      <c r="A116" s="17" t="s">
        <v>331</v>
      </c>
      <c r="B116" s="244"/>
      <c r="C116" s="853"/>
      <c r="D116" s="853"/>
      <c r="E116" s="853"/>
      <c r="F116" s="854"/>
      <c r="G116" s="427"/>
      <c r="H116" s="887"/>
      <c r="I116" s="887"/>
      <c r="J116" s="887"/>
      <c r="K116" s="887"/>
      <c r="L116" s="887"/>
      <c r="M116" s="362"/>
      <c r="N116" s="809"/>
    </row>
    <row r="117" spans="1:14" s="2" customFormat="1">
      <c r="A117" s="43" t="s">
        <v>218</v>
      </c>
      <c r="B117" s="164" t="s">
        <v>332</v>
      </c>
      <c r="C117" s="853"/>
      <c r="D117" s="853"/>
      <c r="E117" s="853"/>
      <c r="F117" s="854"/>
      <c r="G117" s="427"/>
      <c r="H117" s="887"/>
      <c r="I117" s="887"/>
      <c r="J117" s="887"/>
      <c r="K117" s="887"/>
      <c r="L117" s="887"/>
      <c r="M117" s="362"/>
      <c r="N117" s="809"/>
    </row>
    <row r="118" spans="1:14" s="2" customFormat="1">
      <c r="A118" s="17" t="s">
        <v>3</v>
      </c>
      <c r="B118" s="164"/>
      <c r="C118" s="888">
        <v>7861223</v>
      </c>
      <c r="D118" s="430" t="s">
        <v>333</v>
      </c>
      <c r="E118" s="430">
        <v>50</v>
      </c>
      <c r="F118" s="889" t="s">
        <v>276</v>
      </c>
      <c r="G118" s="659">
        <v>1</v>
      </c>
      <c r="H118" s="890">
        <v>50</v>
      </c>
      <c r="I118" s="890">
        <f>H118/2.204</f>
        <v>22.686025408348456</v>
      </c>
      <c r="J118" s="890">
        <v>64</v>
      </c>
      <c r="K118" s="890">
        <f>J118*H118</f>
        <v>3200</v>
      </c>
      <c r="L118" s="890">
        <f>K118/2.204</f>
        <v>1451.9056261343012</v>
      </c>
      <c r="M118" s="360"/>
      <c r="N118" s="807">
        <v>18.353999999999999</v>
      </c>
    </row>
    <row r="119" spans="1:14" s="2" customFormat="1" ht="12.6" customHeight="1">
      <c r="A119" s="43"/>
      <c r="B119" s="164"/>
      <c r="C119" s="851"/>
      <c r="D119" s="851"/>
      <c r="E119" s="427"/>
      <c r="F119" s="421"/>
      <c r="G119" s="427"/>
      <c r="H119" s="891"/>
      <c r="I119" s="891"/>
      <c r="J119" s="891"/>
      <c r="K119" s="891"/>
      <c r="L119" s="891"/>
      <c r="M119" s="362"/>
      <c r="N119" s="809"/>
    </row>
    <row r="120" spans="1:14" s="2" customFormat="1">
      <c r="A120" s="17" t="s">
        <v>28</v>
      </c>
      <c r="B120" s="244"/>
      <c r="C120" s="853"/>
      <c r="D120" s="853"/>
      <c r="E120" s="853"/>
      <c r="F120" s="854"/>
      <c r="G120" s="427"/>
      <c r="H120" s="887"/>
      <c r="I120" s="887"/>
      <c r="J120" s="887"/>
      <c r="K120" s="887"/>
      <c r="L120" s="887"/>
      <c r="M120" s="362"/>
      <c r="N120" s="809"/>
    </row>
    <row r="121" spans="1:14" s="2" customFormat="1">
      <c r="A121" s="43" t="s">
        <v>218</v>
      </c>
      <c r="B121" s="164" t="s">
        <v>334</v>
      </c>
      <c r="C121" s="853"/>
      <c r="D121" s="853"/>
      <c r="E121" s="853"/>
      <c r="F121" s="854"/>
      <c r="G121" s="422"/>
      <c r="H121" s="887"/>
      <c r="I121" s="887"/>
      <c r="J121" s="887"/>
      <c r="K121" s="887"/>
      <c r="L121" s="887"/>
      <c r="M121" s="362"/>
      <c r="N121" s="809"/>
    </row>
    <row r="122" spans="1:14" s="2" customFormat="1">
      <c r="A122" s="17" t="s">
        <v>3</v>
      </c>
      <c r="B122" s="164"/>
      <c r="C122" s="888">
        <v>7861118</v>
      </c>
      <c r="D122" s="430" t="s">
        <v>335</v>
      </c>
      <c r="E122" s="430">
        <v>40</v>
      </c>
      <c r="F122" s="889" t="s">
        <v>276</v>
      </c>
      <c r="G122" s="659">
        <v>1</v>
      </c>
      <c r="H122" s="890">
        <v>40</v>
      </c>
      <c r="I122" s="890">
        <f>H122/2.204</f>
        <v>18.148820326678763</v>
      </c>
      <c r="J122" s="890">
        <v>64</v>
      </c>
      <c r="K122" s="890">
        <f>J122*H122</f>
        <v>2560</v>
      </c>
      <c r="L122" s="890">
        <f>K122/2.204</f>
        <v>1161.5245009074408</v>
      </c>
      <c r="M122" s="360"/>
      <c r="N122" s="807">
        <v>18.437999999999999</v>
      </c>
    </row>
    <row r="123" spans="1:14" s="2" customFormat="1" ht="16.5" thickBot="1">
      <c r="A123" s="45"/>
      <c r="B123" s="192"/>
      <c r="C123" s="840"/>
      <c r="D123" s="840"/>
      <c r="E123" s="319"/>
      <c r="F123" s="841"/>
      <c r="G123" s="321"/>
      <c r="H123" s="263"/>
      <c r="I123" s="263"/>
      <c r="J123" s="263"/>
      <c r="K123" s="263"/>
      <c r="L123" s="263"/>
      <c r="M123" s="362"/>
      <c r="N123" s="809"/>
    </row>
    <row r="124" spans="1:14" s="2" customFormat="1" ht="16.5" thickTop="1">
      <c r="A124" s="43"/>
      <c r="B124" s="68"/>
      <c r="C124" s="821"/>
      <c r="D124" s="821"/>
      <c r="E124" s="65"/>
      <c r="F124" s="70"/>
      <c r="G124" s="57"/>
      <c r="H124" s="232"/>
      <c r="I124" s="232"/>
      <c r="J124" s="232"/>
      <c r="K124" s="232"/>
      <c r="L124" s="232"/>
      <c r="M124" s="362"/>
      <c r="N124" s="809"/>
    </row>
    <row r="125" spans="1:14" s="2" customFormat="1">
      <c r="A125" s="559" t="s">
        <v>29</v>
      </c>
      <c r="B125" s="569"/>
      <c r="C125" s="561"/>
      <c r="D125" s="561"/>
      <c r="E125" s="561"/>
      <c r="F125" s="817"/>
      <c r="G125" s="563"/>
      <c r="H125" s="818"/>
      <c r="I125" s="818"/>
      <c r="J125" s="818"/>
      <c r="K125" s="818"/>
      <c r="L125" s="818"/>
      <c r="M125" s="362"/>
      <c r="N125" s="809"/>
    </row>
    <row r="126" spans="1:14" s="2" customFormat="1" ht="10.5" customHeight="1">
      <c r="A126" s="43"/>
      <c r="B126" s="68"/>
      <c r="C126" s="821"/>
      <c r="D126" s="821"/>
      <c r="E126" s="65"/>
      <c r="F126" s="882"/>
      <c r="G126" s="883"/>
      <c r="H126" s="866"/>
      <c r="I126" s="866"/>
      <c r="J126" s="866"/>
      <c r="K126" s="866"/>
      <c r="L126" s="866"/>
      <c r="M126" s="362"/>
      <c r="N126" s="809"/>
    </row>
    <row r="127" spans="1:14" s="44" customFormat="1" ht="18.600000000000001">
      <c r="A127" s="17" t="s">
        <v>336</v>
      </c>
      <c r="B127" s="9"/>
      <c r="C127" s="21"/>
      <c r="D127" s="21"/>
      <c r="E127" s="21"/>
      <c r="F127" s="41"/>
      <c r="G127" s="241"/>
      <c r="H127" s="42"/>
      <c r="I127" s="42"/>
      <c r="J127" s="42"/>
      <c r="K127" s="42"/>
      <c r="L127" s="42"/>
      <c r="M127" s="365"/>
      <c r="N127" s="809"/>
    </row>
    <row r="128" spans="1:14" s="6" customFormat="1">
      <c r="A128" s="892" t="s">
        <v>218</v>
      </c>
      <c r="B128" s="23" t="s">
        <v>337</v>
      </c>
      <c r="C128" s="821"/>
      <c r="D128" s="821"/>
      <c r="E128" s="821"/>
      <c r="F128" s="854"/>
      <c r="G128" s="851"/>
      <c r="H128" s="695"/>
      <c r="I128" s="695"/>
      <c r="J128" s="695"/>
      <c r="K128" s="695"/>
      <c r="L128" s="695"/>
      <c r="M128" s="360"/>
      <c r="N128" s="809"/>
    </row>
    <row r="129" spans="1:14" s="2" customFormat="1">
      <c r="A129" s="17" t="s">
        <v>3</v>
      </c>
      <c r="B129" s="68" t="s">
        <v>240</v>
      </c>
      <c r="C129" s="881" t="s">
        <v>338</v>
      </c>
      <c r="D129" s="430" t="s">
        <v>339</v>
      </c>
      <c r="E129" s="877">
        <v>50</v>
      </c>
      <c r="F129" s="609" t="s">
        <v>222</v>
      </c>
      <c r="G129" s="872">
        <v>1</v>
      </c>
      <c r="H129" s="730">
        <v>50</v>
      </c>
      <c r="I129" s="893">
        <v>22.7</v>
      </c>
      <c r="J129" s="718">
        <v>56</v>
      </c>
      <c r="K129" s="684">
        <v>2840</v>
      </c>
      <c r="L129" s="718">
        <f>K129/2.2</f>
        <v>1290.9090909090908</v>
      </c>
      <c r="M129" s="360"/>
      <c r="N129" s="807">
        <v>33.012000000000008</v>
      </c>
    </row>
    <row r="130" spans="1:14" s="2" customFormat="1">
      <c r="A130" s="17" t="s">
        <v>3</v>
      </c>
      <c r="B130" s="68"/>
      <c r="C130" s="879" t="s">
        <v>340</v>
      </c>
      <c r="D130" s="430" t="s">
        <v>339</v>
      </c>
      <c r="E130" s="478">
        <v>50</v>
      </c>
      <c r="F130" s="839" t="s">
        <v>222</v>
      </c>
      <c r="G130" s="874">
        <v>1</v>
      </c>
      <c r="H130" s="675">
        <v>50</v>
      </c>
      <c r="I130" s="880">
        <v>22.6798</v>
      </c>
      <c r="J130" s="674">
        <v>42</v>
      </c>
      <c r="K130" s="674">
        <v>2140</v>
      </c>
      <c r="L130" s="674">
        <f>K130/2.2</f>
        <v>972.72727272727263</v>
      </c>
      <c r="M130" s="360"/>
      <c r="N130" s="807">
        <v>33.012000000000008</v>
      </c>
    </row>
    <row r="131" spans="1:14" s="2" customFormat="1" ht="12.6" customHeight="1">
      <c r="A131" s="68"/>
      <c r="B131" s="68"/>
      <c r="C131" s="821"/>
      <c r="D131" s="821"/>
      <c r="E131" s="821"/>
      <c r="F131" s="609"/>
      <c r="G131" s="851"/>
      <c r="H131" s="730"/>
      <c r="I131" s="730"/>
      <c r="J131" s="718"/>
      <c r="K131" s="718"/>
      <c r="L131" s="718"/>
      <c r="M131" s="362"/>
      <c r="N131" s="809"/>
    </row>
    <row r="132" spans="1:14" s="44" customFormat="1" ht="18">
      <c r="A132" s="17" t="s">
        <v>341</v>
      </c>
      <c r="B132" s="9"/>
      <c r="C132" s="21"/>
      <c r="D132" s="21"/>
      <c r="E132" s="21"/>
      <c r="F132" s="41"/>
      <c r="G132" s="241"/>
      <c r="H132" s="42"/>
      <c r="I132" s="42"/>
      <c r="J132" s="42"/>
      <c r="K132" s="42"/>
      <c r="L132" s="42"/>
      <c r="M132" s="365"/>
      <c r="N132" s="809"/>
    </row>
    <row r="133" spans="1:14" s="6" customFormat="1">
      <c r="A133" s="820" t="s">
        <v>218</v>
      </c>
      <c r="B133" s="23" t="s">
        <v>342</v>
      </c>
      <c r="C133" s="821"/>
      <c r="D133" s="821"/>
      <c r="E133" s="821"/>
      <c r="F133" s="854"/>
      <c r="G133" s="851"/>
      <c r="H133" s="695"/>
      <c r="I133" s="695"/>
      <c r="J133" s="695"/>
      <c r="K133" s="695"/>
      <c r="L133" s="695"/>
      <c r="M133" s="360"/>
      <c r="N133" s="809"/>
    </row>
    <row r="134" spans="1:14" s="2" customFormat="1">
      <c r="A134" s="17" t="s">
        <v>3</v>
      </c>
      <c r="B134" s="68" t="s">
        <v>240</v>
      </c>
      <c r="C134" s="881" t="s">
        <v>343</v>
      </c>
      <c r="D134" s="430" t="s">
        <v>344</v>
      </c>
      <c r="E134" s="877">
        <v>50</v>
      </c>
      <c r="F134" s="878" t="s">
        <v>222</v>
      </c>
      <c r="G134" s="872">
        <v>1</v>
      </c>
      <c r="H134" s="685">
        <v>50</v>
      </c>
      <c r="I134" s="893">
        <v>22.7</v>
      </c>
      <c r="J134" s="674">
        <v>56</v>
      </c>
      <c r="K134" s="674">
        <v>2840</v>
      </c>
      <c r="L134" s="674">
        <f>K134/2.2</f>
        <v>1290.9090909090908</v>
      </c>
      <c r="M134" s="360"/>
      <c r="N134" s="807">
        <v>37.611000000000004</v>
      </c>
    </row>
    <row r="135" spans="1:14" s="2" customFormat="1" ht="12.6" customHeight="1">
      <c r="A135" s="68" t="s">
        <v>218</v>
      </c>
      <c r="B135" s="68" t="s">
        <v>240</v>
      </c>
      <c r="C135" s="894"/>
      <c r="D135" s="894"/>
      <c r="E135" s="895"/>
      <c r="F135" s="896"/>
      <c r="G135" s="897"/>
      <c r="H135" s="898"/>
      <c r="I135" s="898"/>
      <c r="J135" s="898"/>
      <c r="K135" s="898"/>
      <c r="L135" s="898"/>
      <c r="M135" s="362"/>
      <c r="N135" s="809"/>
    </row>
    <row r="136" spans="1:14" s="2" customFormat="1" ht="12.6" customHeight="1">
      <c r="A136" s="820"/>
      <c r="B136" s="820"/>
      <c r="C136" s="851"/>
      <c r="D136" s="851"/>
      <c r="E136" s="821"/>
      <c r="F136" s="609"/>
      <c r="G136" s="427"/>
      <c r="H136" s="730"/>
      <c r="I136" s="730"/>
      <c r="J136" s="730"/>
      <c r="K136" s="730"/>
      <c r="L136" s="730"/>
      <c r="M136" s="362"/>
      <c r="N136" s="809"/>
    </row>
    <row r="137" spans="1:14" s="2" customFormat="1" ht="19.5" customHeight="1">
      <c r="A137" s="145" t="s">
        <v>345</v>
      </c>
      <c r="B137" s="820"/>
      <c r="C137" s="851"/>
      <c r="D137" s="851"/>
      <c r="E137" s="821"/>
      <c r="F137" s="609"/>
      <c r="G137" s="427"/>
      <c r="H137" s="730"/>
      <c r="I137" s="730"/>
      <c r="J137" s="730"/>
      <c r="K137" s="730"/>
      <c r="L137" s="730"/>
      <c r="M137" s="362"/>
      <c r="N137" s="809"/>
    </row>
    <row r="138" spans="1:14" s="2" customFormat="1" ht="12.6" customHeight="1">
      <c r="A138" s="820"/>
      <c r="B138" s="23" t="s">
        <v>346</v>
      </c>
      <c r="C138" s="853"/>
      <c r="D138" s="853"/>
      <c r="E138" s="821"/>
      <c r="F138" s="854"/>
      <c r="G138" s="427"/>
      <c r="H138" s="695"/>
      <c r="I138" s="695"/>
      <c r="J138" s="695"/>
      <c r="K138" s="695"/>
      <c r="L138" s="695"/>
      <c r="M138" s="362"/>
      <c r="N138" s="809"/>
    </row>
    <row r="139" spans="1:14" s="2" customFormat="1" ht="12.6" customHeight="1">
      <c r="A139" s="145" t="s">
        <v>3</v>
      </c>
      <c r="B139" s="820"/>
      <c r="C139" s="793" t="s">
        <v>347</v>
      </c>
      <c r="D139" s="430" t="s">
        <v>348</v>
      </c>
      <c r="E139" s="589">
        <v>50</v>
      </c>
      <c r="F139" s="857" t="s">
        <v>222</v>
      </c>
      <c r="G139" s="899">
        <v>1</v>
      </c>
      <c r="H139" s="900">
        <v>50</v>
      </c>
      <c r="I139" s="901">
        <v>22.6798</v>
      </c>
      <c r="J139" s="902">
        <v>56</v>
      </c>
      <c r="K139" s="902">
        <v>2840</v>
      </c>
      <c r="L139" s="902">
        <f>K139/2.2</f>
        <v>1290.9090909090908</v>
      </c>
      <c r="M139" s="360"/>
      <c r="N139" s="807">
        <v>42.682500000000005</v>
      </c>
    </row>
    <row r="140" spans="1:14" s="2" customFormat="1" ht="12.6" customHeight="1">
      <c r="A140" s="820"/>
      <c r="B140" s="820"/>
      <c r="C140" s="851"/>
      <c r="D140" s="851"/>
      <c r="E140" s="821"/>
      <c r="F140" s="609"/>
      <c r="G140" s="427"/>
      <c r="H140" s="730"/>
      <c r="I140" s="730"/>
      <c r="J140" s="730"/>
      <c r="K140" s="730"/>
      <c r="L140" s="730"/>
      <c r="M140" s="362"/>
      <c r="N140" s="809"/>
    </row>
    <row r="141" spans="1:14" s="44" customFormat="1" ht="18">
      <c r="A141" s="17" t="s">
        <v>349</v>
      </c>
      <c r="B141" s="9"/>
      <c r="C141" s="21"/>
      <c r="D141" s="21"/>
      <c r="E141" s="21"/>
      <c r="F141" s="41"/>
      <c r="G141" s="241"/>
      <c r="H141" s="42"/>
      <c r="I141" s="42"/>
      <c r="J141" s="42"/>
      <c r="K141" s="42"/>
      <c r="L141" s="42"/>
      <c r="M141" s="365"/>
      <c r="N141" s="809"/>
    </row>
    <row r="142" spans="1:14" s="6" customFormat="1">
      <c r="A142" s="820" t="s">
        <v>218</v>
      </c>
      <c r="B142" s="23" t="s">
        <v>350</v>
      </c>
      <c r="C142" s="821"/>
      <c r="D142" s="821"/>
      <c r="E142" s="821"/>
      <c r="F142" s="854"/>
      <c r="G142" s="851"/>
      <c r="H142" s="695"/>
      <c r="I142" s="695"/>
      <c r="J142" s="695"/>
      <c r="K142" s="695"/>
      <c r="L142" s="695"/>
      <c r="M142" s="360"/>
      <c r="N142" s="809"/>
    </row>
    <row r="143" spans="1:14" s="2" customFormat="1">
      <c r="A143" s="17" t="s">
        <v>3</v>
      </c>
      <c r="B143" s="68" t="s">
        <v>240</v>
      </c>
      <c r="C143" s="879" t="s">
        <v>351</v>
      </c>
      <c r="D143" s="430" t="s">
        <v>352</v>
      </c>
      <c r="E143" s="478">
        <v>50</v>
      </c>
      <c r="F143" s="839" t="s">
        <v>222</v>
      </c>
      <c r="G143" s="874">
        <v>1</v>
      </c>
      <c r="H143" s="675">
        <v>50</v>
      </c>
      <c r="I143" s="880">
        <v>22.6798</v>
      </c>
      <c r="J143" s="674">
        <v>56</v>
      </c>
      <c r="K143" s="674">
        <v>2840</v>
      </c>
      <c r="L143" s="674">
        <f>K143/2.2</f>
        <v>1290.9090909090908</v>
      </c>
      <c r="N143" s="807">
        <v>43.407000000000011</v>
      </c>
    </row>
    <row r="144" spans="1:14" s="2" customFormat="1" ht="12.6" customHeight="1">
      <c r="A144" s="68" t="s">
        <v>218</v>
      </c>
      <c r="B144" s="68" t="s">
        <v>240</v>
      </c>
      <c r="C144" s="894"/>
      <c r="D144" s="894"/>
      <c r="E144" s="895"/>
      <c r="F144" s="896"/>
      <c r="G144" s="897"/>
      <c r="H144" s="898"/>
      <c r="I144" s="898"/>
      <c r="J144" s="898"/>
      <c r="K144" s="898"/>
      <c r="L144" s="898"/>
      <c r="M144" s="362"/>
      <c r="N144" s="809"/>
    </row>
    <row r="145" spans="1:14" s="44" customFormat="1" ht="18">
      <c r="A145" s="17" t="s">
        <v>353</v>
      </c>
      <c r="B145" s="9"/>
      <c r="C145" s="21"/>
      <c r="D145" s="21"/>
      <c r="E145" s="21"/>
      <c r="F145" s="41"/>
      <c r="G145" s="241"/>
      <c r="H145" s="42"/>
      <c r="I145" s="42"/>
      <c r="J145" s="42"/>
      <c r="K145" s="42"/>
      <c r="L145" s="42"/>
      <c r="M145" s="365"/>
      <c r="N145" s="809"/>
    </row>
    <row r="146" spans="1:14" s="6" customFormat="1">
      <c r="A146" s="820" t="s">
        <v>218</v>
      </c>
      <c r="B146" s="23" t="s">
        <v>354</v>
      </c>
      <c r="C146" s="821"/>
      <c r="D146" s="821"/>
      <c r="E146" s="821"/>
      <c r="F146" s="854"/>
      <c r="G146" s="851"/>
      <c r="H146" s="695"/>
      <c r="I146" s="695"/>
      <c r="J146" s="695"/>
      <c r="K146" s="695"/>
      <c r="L146" s="695"/>
      <c r="M146" s="360"/>
      <c r="N146" s="809"/>
    </row>
    <row r="147" spans="1:14" s="2" customFormat="1">
      <c r="A147" s="17" t="s">
        <v>3</v>
      </c>
      <c r="B147" s="68" t="s">
        <v>240</v>
      </c>
      <c r="C147" s="879" t="s">
        <v>355</v>
      </c>
      <c r="D147" s="430" t="s">
        <v>356</v>
      </c>
      <c r="E147" s="478">
        <v>50</v>
      </c>
      <c r="F147" s="839" t="s">
        <v>222</v>
      </c>
      <c r="G147" s="874">
        <v>1</v>
      </c>
      <c r="H147" s="675">
        <v>50</v>
      </c>
      <c r="I147" s="880">
        <v>22.6798</v>
      </c>
      <c r="J147" s="674">
        <v>56</v>
      </c>
      <c r="K147" s="674">
        <v>2840</v>
      </c>
      <c r="L147" s="674">
        <f>K147/2.2</f>
        <v>1290.9090909090908</v>
      </c>
      <c r="N147" s="807">
        <v>49.171500000000002</v>
      </c>
    </row>
    <row r="148" spans="1:14" s="2" customFormat="1">
      <c r="A148" s="68"/>
      <c r="B148" s="68"/>
      <c r="C148" s="821"/>
      <c r="D148" s="821"/>
      <c r="E148" s="821"/>
      <c r="F148" s="609"/>
      <c r="G148" s="851"/>
      <c r="H148" s="730"/>
      <c r="I148" s="903"/>
      <c r="J148" s="718"/>
      <c r="K148" s="718"/>
      <c r="L148" s="718"/>
      <c r="M148" s="362"/>
      <c r="N148" s="809"/>
    </row>
    <row r="149" spans="1:14" s="2" customFormat="1">
      <c r="A149" s="68"/>
      <c r="B149" s="68"/>
      <c r="C149" s="821"/>
      <c r="D149" s="821"/>
      <c r="E149" s="821"/>
      <c r="F149" s="609"/>
      <c r="G149" s="851"/>
      <c r="H149" s="730"/>
      <c r="I149" s="903"/>
      <c r="J149" s="718"/>
      <c r="K149" s="718"/>
      <c r="L149" s="718"/>
      <c r="M149" s="362"/>
      <c r="N149" s="809"/>
    </row>
    <row r="150" spans="1:14" s="2" customFormat="1" ht="16.5" thickBot="1">
      <c r="A150" s="68"/>
      <c r="B150" s="68"/>
      <c r="C150" s="821"/>
      <c r="D150" s="821"/>
      <c r="E150" s="821"/>
      <c r="F150" s="609"/>
      <c r="G150" s="851"/>
      <c r="H150" s="730"/>
      <c r="I150" s="903"/>
      <c r="J150" s="718"/>
      <c r="K150" s="718"/>
      <c r="L150" s="718"/>
      <c r="M150" s="362"/>
      <c r="N150" s="809"/>
    </row>
    <row r="151" spans="1:14" s="2" customFormat="1" ht="51" customHeight="1" thickBot="1">
      <c r="A151" s="549"/>
      <c r="B151" s="617"/>
      <c r="C151" s="618" t="s">
        <v>207</v>
      </c>
      <c r="D151" s="619" t="s">
        <v>250</v>
      </c>
      <c r="E151" s="1224" t="s">
        <v>209</v>
      </c>
      <c r="F151" s="1225"/>
      <c r="G151" s="618" t="s">
        <v>210</v>
      </c>
      <c r="H151" s="620" t="s">
        <v>211</v>
      </c>
      <c r="I151" s="620" t="s">
        <v>212</v>
      </c>
      <c r="J151" s="620" t="s">
        <v>213</v>
      </c>
      <c r="K151" s="620" t="s">
        <v>214</v>
      </c>
      <c r="L151" s="620" t="s">
        <v>215</v>
      </c>
      <c r="M151" s="362"/>
      <c r="N151" s="809"/>
    </row>
    <row r="152" spans="1:14" s="2" customFormat="1">
      <c r="A152" s="68"/>
      <c r="B152" s="68"/>
      <c r="C152" s="821"/>
      <c r="D152" s="821"/>
      <c r="E152" s="821"/>
      <c r="F152" s="609" t="s">
        <v>357</v>
      </c>
      <c r="G152" s="851"/>
      <c r="H152" s="730"/>
      <c r="I152" s="903"/>
      <c r="J152" s="718"/>
      <c r="K152" s="718"/>
      <c r="L152" s="718"/>
      <c r="M152" s="362"/>
      <c r="N152" s="809"/>
    </row>
    <row r="153" spans="1:14" s="2" customFormat="1" ht="18.600000000000001">
      <c r="A153" s="145" t="s">
        <v>358</v>
      </c>
      <c r="B153" s="68"/>
      <c r="C153" s="821"/>
      <c r="D153" s="821"/>
      <c r="E153" s="821"/>
      <c r="F153" s="609"/>
      <c r="G153" s="851"/>
      <c r="H153" s="730"/>
      <c r="I153" s="730"/>
      <c r="J153" s="718"/>
      <c r="K153" s="718"/>
      <c r="L153" s="718"/>
      <c r="M153" s="362"/>
      <c r="N153" s="809"/>
    </row>
    <row r="154" spans="1:14" s="2" customFormat="1">
      <c r="A154" s="68"/>
      <c r="B154" s="23" t="s">
        <v>359</v>
      </c>
      <c r="C154" s="821"/>
      <c r="D154" s="821"/>
      <c r="E154" s="821"/>
      <c r="F154" s="609"/>
      <c r="G154" s="851"/>
      <c r="H154" s="730"/>
      <c r="I154" s="730"/>
      <c r="J154" s="718"/>
      <c r="K154" s="718"/>
      <c r="L154" s="718"/>
      <c r="M154" s="362"/>
      <c r="N154" s="809"/>
    </row>
    <row r="155" spans="1:14" s="2" customFormat="1">
      <c r="A155" s="145" t="s">
        <v>3</v>
      </c>
      <c r="B155" s="68"/>
      <c r="C155" s="479" t="s">
        <v>360</v>
      </c>
      <c r="D155" s="885" t="s">
        <v>361</v>
      </c>
      <c r="E155" s="904">
        <v>25</v>
      </c>
      <c r="F155" s="905" t="s">
        <v>222</v>
      </c>
      <c r="G155" s="899">
        <v>1</v>
      </c>
      <c r="H155" s="900">
        <v>25</v>
      </c>
      <c r="I155" s="901">
        <v>11.343012704174228</v>
      </c>
      <c r="J155" s="902">
        <v>56</v>
      </c>
      <c r="K155" s="902">
        <v>1440</v>
      </c>
      <c r="L155" s="902">
        <f>K155/2.2</f>
        <v>654.5454545454545</v>
      </c>
      <c r="M155" s="360"/>
      <c r="N155" s="807">
        <v>48.226500000000001</v>
      </c>
    </row>
    <row r="156" spans="1:14" s="2" customFormat="1">
      <c r="A156" s="68"/>
      <c r="B156" s="68"/>
      <c r="C156" s="906"/>
      <c r="D156" s="906"/>
      <c r="E156" s="470"/>
      <c r="F156" s="907"/>
      <c r="G156" s="908"/>
      <c r="H156" s="909"/>
      <c r="I156" s="910"/>
      <c r="J156" s="835"/>
      <c r="K156" s="835"/>
      <c r="L156" s="835"/>
      <c r="M156" s="362"/>
      <c r="N156" s="809"/>
    </row>
    <row r="157" spans="1:14" s="2" customFormat="1">
      <c r="A157" s="17" t="s">
        <v>362</v>
      </c>
      <c r="B157" s="68"/>
      <c r="C157" s="821"/>
      <c r="D157" s="821"/>
      <c r="E157" s="821"/>
      <c r="F157" s="609"/>
      <c r="G157" s="851"/>
      <c r="H157" s="730"/>
      <c r="I157" s="730"/>
      <c r="J157" s="718"/>
      <c r="K157" s="718"/>
      <c r="L157" s="718"/>
      <c r="M157" s="362"/>
      <c r="N157" s="809"/>
    </row>
    <row r="158" spans="1:14" s="2" customFormat="1">
      <c r="A158" s="68"/>
      <c r="B158" s="136" t="s">
        <v>363</v>
      </c>
      <c r="C158" s="821"/>
      <c r="D158" s="821"/>
      <c r="E158" s="821"/>
      <c r="F158" s="609"/>
      <c r="G158" s="851"/>
      <c r="H158" s="730"/>
      <c r="I158" s="730"/>
      <c r="J158" s="718"/>
      <c r="K158" s="718"/>
      <c r="L158" s="718"/>
      <c r="M158" s="362"/>
      <c r="N158" s="809"/>
    </row>
    <row r="159" spans="1:14" s="2" customFormat="1">
      <c r="A159" s="17" t="s">
        <v>3</v>
      </c>
      <c r="B159" s="68"/>
      <c r="C159" s="480" t="s">
        <v>364</v>
      </c>
      <c r="D159" s="885" t="s">
        <v>365</v>
      </c>
      <c r="E159" s="478">
        <v>50</v>
      </c>
      <c r="F159" s="839" t="s">
        <v>276</v>
      </c>
      <c r="G159" s="874">
        <v>1</v>
      </c>
      <c r="H159" s="837">
        <v>50</v>
      </c>
      <c r="I159" s="911">
        <f>H159/2.2</f>
        <v>22.727272727272727</v>
      </c>
      <c r="J159" s="433">
        <v>56</v>
      </c>
      <c r="K159" s="433">
        <v>2840</v>
      </c>
      <c r="L159" s="433">
        <f>K159/2.2</f>
        <v>1290.9090909090908</v>
      </c>
      <c r="M159" s="360"/>
      <c r="N159" s="807">
        <v>64.323000000000008</v>
      </c>
    </row>
    <row r="160" spans="1:14" s="2" customFormat="1">
      <c r="A160" s="68"/>
      <c r="B160" s="68"/>
      <c r="C160" s="912"/>
      <c r="D160" s="912"/>
      <c r="E160" s="821"/>
      <c r="F160" s="609"/>
      <c r="G160" s="851"/>
      <c r="H160" s="913"/>
      <c r="I160" s="914"/>
      <c r="J160" s="429"/>
      <c r="K160" s="429"/>
      <c r="L160" s="429"/>
      <c r="M160" s="362"/>
      <c r="N160" s="809"/>
    </row>
    <row r="161" spans="1:14" s="2" customFormat="1">
      <c r="A161" s="145" t="s">
        <v>37</v>
      </c>
      <c r="B161" s="68"/>
      <c r="C161" s="912"/>
      <c r="D161" s="912"/>
      <c r="E161" s="821"/>
      <c r="F161" s="609"/>
      <c r="G161" s="851"/>
      <c r="H161" s="913"/>
      <c r="I161" s="914"/>
      <c r="J161" s="429"/>
      <c r="K161" s="429"/>
      <c r="L161" s="429"/>
      <c r="M161" s="362"/>
      <c r="N161" s="809"/>
    </row>
    <row r="162" spans="1:14" s="2" customFormat="1">
      <c r="A162" s="68"/>
      <c r="B162" s="23" t="s">
        <v>366</v>
      </c>
      <c r="C162" s="912"/>
      <c r="D162" s="912"/>
      <c r="E162" s="821"/>
      <c r="F162" s="609"/>
      <c r="G162" s="851"/>
      <c r="H162" s="913"/>
      <c r="I162" s="914"/>
      <c r="J162" s="429"/>
      <c r="K162" s="429"/>
      <c r="L162" s="429"/>
      <c r="M162" s="362"/>
      <c r="N162" s="809"/>
    </row>
    <row r="163" spans="1:14" s="2" customFormat="1">
      <c r="A163" s="145" t="s">
        <v>3</v>
      </c>
      <c r="B163" s="68"/>
      <c r="C163" s="243" t="s">
        <v>367</v>
      </c>
      <c r="D163" s="430" t="s">
        <v>368</v>
      </c>
      <c r="E163" s="573">
        <v>50</v>
      </c>
      <c r="F163" s="142" t="s">
        <v>276</v>
      </c>
      <c r="G163" s="243">
        <v>1</v>
      </c>
      <c r="H163" s="915">
        <v>50.044400000000003</v>
      </c>
      <c r="I163" s="916">
        <v>22.7</v>
      </c>
      <c r="J163" s="915">
        <v>56</v>
      </c>
      <c r="K163" s="915">
        <v>2842</v>
      </c>
      <c r="L163" s="915">
        <f>K163/2.2</f>
        <v>1291.8181818181818</v>
      </c>
      <c r="M163" s="360"/>
      <c r="N163" s="807">
        <v>50.641500000000001</v>
      </c>
    </row>
    <row r="164" spans="1:14" s="2" customFormat="1" ht="14.1" customHeight="1">
      <c r="A164" s="25"/>
      <c r="B164" s="68"/>
      <c r="C164" s="65"/>
      <c r="D164" s="65"/>
      <c r="E164" s="65"/>
      <c r="F164" s="70"/>
      <c r="G164" s="57"/>
      <c r="H164" s="232"/>
      <c r="I164" s="232"/>
      <c r="J164" s="232"/>
      <c r="K164" s="232"/>
      <c r="L164" s="232"/>
      <c r="M164" s="362"/>
      <c r="N164" s="809"/>
    </row>
    <row r="165" spans="1:14" s="2" customFormat="1">
      <c r="A165" s="145" t="s">
        <v>369</v>
      </c>
      <c r="B165" s="68"/>
      <c r="C165" s="165"/>
      <c r="D165" s="165"/>
      <c r="E165" s="245"/>
      <c r="F165" s="246"/>
      <c r="G165" s="165"/>
      <c r="H165" s="917"/>
      <c r="I165" s="918"/>
      <c r="J165" s="917"/>
      <c r="K165" s="917"/>
      <c r="L165" s="917"/>
      <c r="M165" s="362"/>
      <c r="N165" s="809"/>
    </row>
    <row r="166" spans="1:14" s="2" customFormat="1">
      <c r="A166" s="68"/>
      <c r="B166" s="23" t="s">
        <v>370</v>
      </c>
      <c r="C166" s="165"/>
      <c r="D166" s="165"/>
      <c r="E166" s="245"/>
      <c r="F166" s="246"/>
      <c r="G166" s="165"/>
      <c r="H166" s="917"/>
      <c r="I166" s="918"/>
      <c r="J166" s="917"/>
      <c r="K166" s="917"/>
      <c r="L166" s="917"/>
      <c r="M166" s="362"/>
      <c r="N166" s="809"/>
    </row>
    <row r="167" spans="1:14" s="2" customFormat="1">
      <c r="A167" s="145" t="s">
        <v>3</v>
      </c>
      <c r="B167" s="68"/>
      <c r="C167" s="919">
        <v>2732956</v>
      </c>
      <c r="D167" s="430" t="s">
        <v>371</v>
      </c>
      <c r="E167" s="920">
        <v>50</v>
      </c>
      <c r="F167" s="921" t="s">
        <v>231</v>
      </c>
      <c r="G167" s="922">
        <v>1</v>
      </c>
      <c r="H167" s="900">
        <v>50</v>
      </c>
      <c r="I167" s="901">
        <f>H167/2.404</f>
        <v>20.798668885191347</v>
      </c>
      <c r="J167" s="900">
        <v>56</v>
      </c>
      <c r="K167" s="900">
        <v>2840</v>
      </c>
      <c r="L167" s="900">
        <f>K167/2.2</f>
        <v>1290.9090909090908</v>
      </c>
      <c r="M167" s="360"/>
      <c r="N167" s="807">
        <v>31.269000000000005</v>
      </c>
    </row>
    <row r="168" spans="1:14" s="2" customFormat="1">
      <c r="A168" s="68"/>
      <c r="B168" s="68"/>
      <c r="C168" s="923"/>
      <c r="D168" s="923"/>
      <c r="E168" s="924"/>
      <c r="F168" s="925"/>
      <c r="G168" s="926"/>
      <c r="H168" s="909"/>
      <c r="I168" s="910"/>
      <c r="J168" s="909"/>
      <c r="K168" s="909"/>
      <c r="L168" s="909"/>
      <c r="M168" s="362"/>
      <c r="N168" s="809"/>
    </row>
    <row r="169" spans="1:14" s="2" customFormat="1">
      <c r="A169" s="247" t="s">
        <v>39</v>
      </c>
      <c r="B169" s="68"/>
      <c r="C169" s="165"/>
      <c r="D169" s="165"/>
      <c r="E169" s="245"/>
      <c r="F169" s="246"/>
      <c r="G169" s="165"/>
      <c r="H169" s="917"/>
      <c r="I169" s="918"/>
      <c r="J169" s="917"/>
      <c r="K169" s="917"/>
      <c r="L169" s="917"/>
      <c r="M169" s="362"/>
      <c r="N169" s="809"/>
    </row>
    <row r="170" spans="1:14" s="2" customFormat="1">
      <c r="A170" s="68"/>
      <c r="B170" s="248" t="s">
        <v>372</v>
      </c>
      <c r="C170" s="165"/>
      <c r="D170" s="165"/>
      <c r="E170" s="245"/>
      <c r="F170" s="246"/>
      <c r="G170" s="165"/>
      <c r="H170" s="917"/>
      <c r="I170" s="918"/>
      <c r="J170" s="917"/>
      <c r="K170" s="917"/>
      <c r="L170" s="917"/>
      <c r="M170" s="362"/>
      <c r="N170" s="809"/>
    </row>
    <row r="171" spans="1:14" s="2" customFormat="1">
      <c r="A171" s="247" t="s">
        <v>3</v>
      </c>
      <c r="B171" s="68"/>
      <c r="C171" s="919">
        <v>2732856</v>
      </c>
      <c r="D171" s="430" t="s">
        <v>373</v>
      </c>
      <c r="E171" s="920">
        <v>50</v>
      </c>
      <c r="F171" s="921" t="s">
        <v>231</v>
      </c>
      <c r="G171" s="922">
        <v>1</v>
      </c>
      <c r="H171" s="900">
        <v>50</v>
      </c>
      <c r="I171" s="901">
        <f>H171/2.404</f>
        <v>20.798668885191347</v>
      </c>
      <c r="J171" s="900">
        <v>56</v>
      </c>
      <c r="K171" s="900">
        <v>2840</v>
      </c>
      <c r="L171" s="900">
        <f>K171/2.2</f>
        <v>1290.9090909090908</v>
      </c>
      <c r="M171" s="360"/>
      <c r="N171" s="807">
        <v>34.240500000000004</v>
      </c>
    </row>
    <row r="172" spans="1:14" s="2" customFormat="1" ht="14.1" customHeight="1">
      <c r="A172" s="68"/>
      <c r="B172" s="68"/>
      <c r="C172" s="165"/>
      <c r="D172" s="165"/>
      <c r="E172" s="245"/>
      <c r="F172" s="246"/>
      <c r="G172" s="165"/>
      <c r="H172" s="917"/>
      <c r="I172" s="918"/>
      <c r="J172" s="917"/>
      <c r="K172" s="917"/>
      <c r="L172" s="917"/>
      <c r="M172" s="362"/>
      <c r="N172" s="809"/>
    </row>
    <row r="173" spans="1:14" s="2" customFormat="1">
      <c r="A173" s="247" t="s">
        <v>374</v>
      </c>
      <c r="B173" s="927"/>
      <c r="C173" s="928"/>
      <c r="D173" s="928"/>
      <c r="E173" s="924"/>
      <c r="F173" s="929"/>
      <c r="G173" s="926"/>
      <c r="H173" s="930"/>
      <c r="I173" s="930"/>
      <c r="J173" s="930"/>
      <c r="K173" s="930"/>
      <c r="L173" s="930"/>
      <c r="M173" s="362"/>
      <c r="N173" s="809"/>
    </row>
    <row r="174" spans="1:14" s="2" customFormat="1">
      <c r="A174" s="931"/>
      <c r="B174" s="167" t="s">
        <v>375</v>
      </c>
      <c r="C174" s="928"/>
      <c r="D174" s="928"/>
      <c r="E174" s="924"/>
      <c r="F174" s="929"/>
      <c r="G174" s="926"/>
      <c r="H174" s="930"/>
      <c r="I174" s="930"/>
      <c r="J174" s="930"/>
      <c r="K174" s="930"/>
      <c r="L174" s="930"/>
      <c r="M174" s="362"/>
      <c r="N174" s="809"/>
    </row>
    <row r="175" spans="1:14" s="2" customFormat="1">
      <c r="A175" s="247" t="s">
        <v>3</v>
      </c>
      <c r="B175" s="931"/>
      <c r="C175" s="932">
        <v>7966115</v>
      </c>
      <c r="D175" s="430" t="s">
        <v>376</v>
      </c>
      <c r="E175" s="933">
        <v>1</v>
      </c>
      <c r="F175" s="934" t="s">
        <v>377</v>
      </c>
      <c r="G175" s="922">
        <v>1</v>
      </c>
      <c r="H175" s="900">
        <v>16</v>
      </c>
      <c r="I175" s="900">
        <v>7.259528130671506</v>
      </c>
      <c r="J175" s="900">
        <v>12</v>
      </c>
      <c r="K175" s="900">
        <v>232</v>
      </c>
      <c r="L175" s="900">
        <f>K175/2.2</f>
        <v>105.45454545454544</v>
      </c>
      <c r="M175" s="360"/>
      <c r="N175" s="807">
        <v>260.48400000000004</v>
      </c>
    </row>
    <row r="176" spans="1:14" s="2" customFormat="1" ht="14.1" customHeight="1">
      <c r="A176" s="249"/>
      <c r="B176" s="931"/>
      <c r="C176" s="935"/>
      <c r="D176" s="935"/>
      <c r="E176" s="924"/>
      <c r="F176" s="925"/>
      <c r="G176" s="926"/>
      <c r="H176" s="909"/>
      <c r="I176" s="909"/>
      <c r="J176" s="909"/>
      <c r="K176" s="909"/>
      <c r="L176" s="909"/>
      <c r="M176" s="362"/>
      <c r="N176" s="809"/>
    </row>
    <row r="177" spans="1:14" s="2" customFormat="1">
      <c r="A177" s="247" t="s">
        <v>41</v>
      </c>
      <c r="B177" s="931"/>
      <c r="C177" s="935"/>
      <c r="D177" s="935"/>
      <c r="E177" s="924"/>
      <c r="F177" s="925"/>
      <c r="G177" s="926"/>
      <c r="H177" s="909"/>
      <c r="I177" s="909"/>
      <c r="J177" s="909"/>
      <c r="K177" s="909"/>
      <c r="L177" s="909"/>
      <c r="M177" s="362"/>
      <c r="N177" s="809"/>
    </row>
    <row r="178" spans="1:14" s="2" customFormat="1">
      <c r="A178" s="247"/>
      <c r="B178" s="167" t="s">
        <v>378</v>
      </c>
      <c r="C178" s="928"/>
      <c r="D178" s="928"/>
      <c r="E178" s="924"/>
      <c r="F178" s="925"/>
      <c r="G178" s="926"/>
      <c r="H178" s="909"/>
      <c r="I178" s="909"/>
      <c r="J178" s="909"/>
      <c r="K178" s="909"/>
      <c r="L178" s="909"/>
      <c r="M178" s="362"/>
      <c r="N178" s="809"/>
    </row>
    <row r="179" spans="1:14" s="2" customFormat="1">
      <c r="A179" s="247" t="s">
        <v>3</v>
      </c>
      <c r="B179" s="931"/>
      <c r="C179" s="932">
        <v>7966121</v>
      </c>
      <c r="D179" s="430" t="s">
        <v>379</v>
      </c>
      <c r="E179" s="933">
        <v>1</v>
      </c>
      <c r="F179" s="934" t="s">
        <v>380</v>
      </c>
      <c r="G179" s="922">
        <v>1</v>
      </c>
      <c r="H179" s="900">
        <v>14</v>
      </c>
      <c r="I179" s="900">
        <f>H179/2.204</f>
        <v>6.3520871143375679</v>
      </c>
      <c r="J179" s="900">
        <v>12</v>
      </c>
      <c r="K179" s="900">
        <v>208</v>
      </c>
      <c r="L179" s="900">
        <f>K179/2.2</f>
        <v>94.545454545454533</v>
      </c>
      <c r="M179" s="360"/>
      <c r="N179" s="807">
        <v>154.37100000000001</v>
      </c>
    </row>
    <row r="180" spans="1:14" s="2" customFormat="1" ht="14.1" customHeight="1">
      <c r="A180" s="249"/>
      <c r="B180" s="931"/>
      <c r="C180" s="935"/>
      <c r="D180" s="935"/>
      <c r="E180" s="924"/>
      <c r="F180" s="925"/>
      <c r="G180" s="926"/>
      <c r="H180" s="909"/>
      <c r="I180" s="909"/>
      <c r="J180" s="909"/>
      <c r="K180" s="909"/>
      <c r="L180" s="909"/>
      <c r="M180" s="362"/>
      <c r="N180" s="809"/>
    </row>
    <row r="181" spans="1:14" s="2" customFormat="1">
      <c r="A181" s="247" t="s">
        <v>42</v>
      </c>
      <c r="B181" s="931"/>
      <c r="C181" s="935"/>
      <c r="D181" s="935"/>
      <c r="E181" s="924"/>
      <c r="F181" s="925"/>
      <c r="G181" s="926"/>
      <c r="H181" s="909"/>
      <c r="I181" s="909"/>
      <c r="J181" s="909"/>
      <c r="K181" s="909"/>
      <c r="L181" s="909"/>
      <c r="M181" s="362"/>
      <c r="N181" s="809"/>
    </row>
    <row r="182" spans="1:14" s="2" customFormat="1" ht="16.5" customHeight="1">
      <c r="A182" s="249"/>
      <c r="B182" s="355" t="s">
        <v>381</v>
      </c>
      <c r="C182" s="481"/>
      <c r="D182" s="481"/>
      <c r="E182" s="522"/>
      <c r="F182" s="346"/>
      <c r="G182" s="346"/>
      <c r="H182" s="346"/>
      <c r="I182" s="346"/>
      <c r="J182" s="346"/>
      <c r="K182" s="346"/>
      <c r="L182" s="346"/>
      <c r="M182" s="362"/>
      <c r="N182" s="809"/>
    </row>
    <row r="183" spans="1:14" s="2" customFormat="1">
      <c r="A183" s="247" t="s">
        <v>3</v>
      </c>
      <c r="B183" s="931"/>
      <c r="C183" s="932">
        <v>7966120</v>
      </c>
      <c r="D183" s="430" t="s">
        <v>382</v>
      </c>
      <c r="E183" s="933">
        <v>1</v>
      </c>
      <c r="F183" s="934" t="s">
        <v>383</v>
      </c>
      <c r="G183" s="922">
        <v>1</v>
      </c>
      <c r="H183" s="900">
        <v>24</v>
      </c>
      <c r="I183" s="900">
        <f>H183/2.204</f>
        <v>10.88929219600726</v>
      </c>
      <c r="J183" s="900">
        <v>8</v>
      </c>
      <c r="K183" s="900">
        <v>232</v>
      </c>
      <c r="L183" s="900">
        <f>K183/2.204</f>
        <v>105.26315789473684</v>
      </c>
      <c r="M183" s="360"/>
      <c r="N183" s="807">
        <v>343.99050000000005</v>
      </c>
    </row>
    <row r="184" spans="1:14" s="2" customFormat="1" ht="14.1" customHeight="1">
      <c r="A184" s="249"/>
      <c r="B184" s="931"/>
      <c r="C184" s="935"/>
      <c r="D184" s="935"/>
      <c r="E184" s="924"/>
      <c r="F184" s="925"/>
      <c r="G184" s="926"/>
      <c r="H184" s="909"/>
      <c r="I184" s="909"/>
      <c r="J184" s="909"/>
      <c r="K184" s="909"/>
      <c r="L184" s="909"/>
      <c r="M184" s="362"/>
      <c r="N184" s="809"/>
    </row>
    <row r="185" spans="1:14" s="2" customFormat="1">
      <c r="A185" s="247" t="s">
        <v>43</v>
      </c>
      <c r="B185" s="931"/>
      <c r="C185" s="935"/>
      <c r="D185" s="935"/>
      <c r="E185" s="924"/>
      <c r="F185" s="925"/>
      <c r="G185" s="926"/>
      <c r="H185" s="909"/>
      <c r="I185" s="909"/>
      <c r="J185" s="909"/>
      <c r="K185" s="909"/>
      <c r="L185" s="909"/>
      <c r="M185" s="362"/>
      <c r="N185" s="809"/>
    </row>
    <row r="186" spans="1:14" s="2" customFormat="1">
      <c r="A186" s="249"/>
      <c r="B186" s="167" t="s">
        <v>384</v>
      </c>
      <c r="C186" s="935"/>
      <c r="D186" s="935"/>
      <c r="E186" s="924"/>
      <c r="F186" s="925"/>
      <c r="G186" s="926"/>
      <c r="H186" s="909"/>
      <c r="I186" s="909"/>
      <c r="J186" s="909"/>
      <c r="K186" s="909"/>
      <c r="L186" s="909"/>
      <c r="M186" s="362"/>
      <c r="N186" s="809"/>
    </row>
    <row r="187" spans="1:14" s="2" customFormat="1">
      <c r="A187" s="247" t="s">
        <v>3</v>
      </c>
      <c r="B187" s="931"/>
      <c r="C187" s="932">
        <v>781701</v>
      </c>
      <c r="D187" s="430" t="s">
        <v>385</v>
      </c>
      <c r="E187" s="933">
        <v>1</v>
      </c>
      <c r="F187" s="934" t="s">
        <v>386</v>
      </c>
      <c r="G187" s="922">
        <v>4</v>
      </c>
      <c r="H187" s="900">
        <v>8</v>
      </c>
      <c r="I187" s="900">
        <f>H187/2.204</f>
        <v>3.629764065335753</v>
      </c>
      <c r="J187" s="900">
        <v>48</v>
      </c>
      <c r="K187" s="900">
        <v>1576</v>
      </c>
      <c r="L187" s="900">
        <f>K187/2.2</f>
        <v>716.36363636363626</v>
      </c>
      <c r="M187" s="360"/>
      <c r="N187" s="807">
        <v>154.37100000000001</v>
      </c>
    </row>
    <row r="188" spans="1:14" s="2" customFormat="1" ht="14.1" customHeight="1" thickBot="1">
      <c r="A188" s="192"/>
      <c r="B188" s="192"/>
      <c r="C188" s="840"/>
      <c r="D188" s="840"/>
      <c r="E188" s="840"/>
      <c r="F188" s="936"/>
      <c r="G188" s="937"/>
      <c r="H188" s="938"/>
      <c r="I188" s="938"/>
      <c r="J188" s="938"/>
      <c r="K188" s="938"/>
      <c r="L188" s="938"/>
      <c r="M188" s="362"/>
      <c r="N188" s="809"/>
    </row>
    <row r="189" spans="1:14" s="2" customFormat="1" ht="14.1" customHeight="1" thickTop="1">
      <c r="A189" s="68"/>
      <c r="B189" s="820"/>
      <c r="C189" s="65"/>
      <c r="D189" s="65"/>
      <c r="E189" s="65"/>
      <c r="F189" s="70"/>
      <c r="G189" s="57"/>
      <c r="H189" s="232"/>
      <c r="I189" s="232"/>
      <c r="J189" s="232"/>
      <c r="K189" s="232"/>
      <c r="L189" s="232"/>
      <c r="M189" s="362"/>
      <c r="N189" s="809"/>
    </row>
    <row r="190" spans="1:14" s="2" customFormat="1">
      <c r="A190" s="559" t="s">
        <v>44</v>
      </c>
      <c r="B190" s="569"/>
      <c r="C190" s="561"/>
      <c r="D190" s="561"/>
      <c r="E190" s="561"/>
      <c r="F190" s="817"/>
      <c r="G190" s="563"/>
      <c r="H190" s="818"/>
      <c r="I190" s="818"/>
      <c r="J190" s="818"/>
      <c r="K190" s="818"/>
      <c r="L190" s="818"/>
      <c r="M190" s="362"/>
      <c r="N190" s="809"/>
    </row>
    <row r="191" spans="1:14" s="2" customFormat="1" ht="14.1" customHeight="1">
      <c r="A191" s="43"/>
      <c r="B191" s="68"/>
      <c r="C191" s="65"/>
      <c r="D191" s="65"/>
      <c r="E191" s="65"/>
      <c r="F191" s="70"/>
      <c r="G191" s="57"/>
      <c r="H191" s="232"/>
      <c r="I191" s="232"/>
      <c r="J191" s="232"/>
      <c r="K191" s="232"/>
      <c r="L191" s="232"/>
      <c r="M191" s="362"/>
      <c r="N191" s="809"/>
    </row>
    <row r="192" spans="1:14" s="2" customFormat="1">
      <c r="A192" s="145" t="s">
        <v>45</v>
      </c>
      <c r="B192" s="68"/>
      <c r="C192" s="65"/>
      <c r="D192" s="65"/>
      <c r="E192" s="65"/>
      <c r="F192" s="70"/>
      <c r="G192" s="57"/>
      <c r="H192" s="232"/>
      <c r="I192" s="232"/>
      <c r="J192" s="232"/>
      <c r="K192" s="232"/>
      <c r="L192" s="232"/>
      <c r="M192" s="362"/>
      <c r="N192" s="809"/>
    </row>
    <row r="193" spans="1:14" s="2" customFormat="1" ht="14.45" customHeight="1">
      <c r="A193" s="43"/>
      <c r="B193" s="23" t="s">
        <v>387</v>
      </c>
      <c r="C193" s="65"/>
      <c r="D193" s="65"/>
      <c r="E193" s="65"/>
      <c r="F193" s="70"/>
      <c r="G193" s="57"/>
      <c r="H193" s="232"/>
      <c r="I193" s="232"/>
      <c r="J193" s="232"/>
      <c r="K193" s="232"/>
      <c r="L193" s="232"/>
      <c r="M193" s="362"/>
      <c r="N193" s="809"/>
    </row>
    <row r="194" spans="1:14" s="2" customFormat="1" ht="14.45" customHeight="1">
      <c r="A194" s="145" t="s">
        <v>3</v>
      </c>
      <c r="B194" s="68"/>
      <c r="C194" s="482">
        <v>2436315</v>
      </c>
      <c r="D194" s="430" t="s">
        <v>388</v>
      </c>
      <c r="E194" s="242">
        <v>4</v>
      </c>
      <c r="F194" s="250" t="s">
        <v>246</v>
      </c>
      <c r="G194" s="243">
        <v>1</v>
      </c>
      <c r="H194" s="939">
        <v>44</v>
      </c>
      <c r="I194" s="939">
        <v>20</v>
      </c>
      <c r="J194" s="939">
        <v>48</v>
      </c>
      <c r="K194" s="939">
        <v>2152</v>
      </c>
      <c r="L194" s="939">
        <f>K194/2.2</f>
        <v>978.18181818181813</v>
      </c>
      <c r="M194" s="360"/>
      <c r="N194" s="807">
        <v>373.40100000000001</v>
      </c>
    </row>
    <row r="195" spans="1:14" s="2" customFormat="1" ht="14.1" customHeight="1">
      <c r="A195" s="43"/>
      <c r="B195" s="68"/>
      <c r="C195" s="65"/>
      <c r="D195" s="65"/>
      <c r="E195" s="65"/>
      <c r="F195" s="70"/>
      <c r="G195" s="57"/>
      <c r="H195" s="232"/>
      <c r="I195" s="232"/>
      <c r="J195" s="232"/>
      <c r="K195" s="232"/>
      <c r="L195" s="232"/>
      <c r="M195" s="362"/>
      <c r="N195" s="809"/>
    </row>
    <row r="196" spans="1:14" s="2" customFormat="1">
      <c r="A196" s="145" t="s">
        <v>46</v>
      </c>
      <c r="B196" s="68"/>
      <c r="C196" s="65"/>
      <c r="D196" s="65"/>
      <c r="E196" s="65"/>
      <c r="F196" s="70"/>
      <c r="G196" s="57"/>
      <c r="H196" s="232"/>
      <c r="I196" s="232"/>
      <c r="J196" s="232"/>
      <c r="K196" s="232"/>
      <c r="L196" s="232"/>
      <c r="M196" s="362"/>
      <c r="N196" s="809"/>
    </row>
    <row r="197" spans="1:14" s="2" customFormat="1" ht="14.45" customHeight="1">
      <c r="A197" s="43"/>
      <c r="B197" s="144" t="s">
        <v>389</v>
      </c>
      <c r="C197" s="65"/>
      <c r="D197" s="65"/>
      <c r="E197" s="65"/>
      <c r="F197" s="70"/>
      <c r="G197" s="57"/>
      <c r="H197" s="232"/>
      <c r="I197" s="232"/>
      <c r="J197" s="232"/>
      <c r="K197" s="232"/>
      <c r="L197" s="232"/>
      <c r="M197" s="362"/>
      <c r="N197" s="809"/>
    </row>
    <row r="198" spans="1:14" s="2" customFormat="1" ht="14.45" customHeight="1">
      <c r="A198" s="145" t="s">
        <v>3</v>
      </c>
      <c r="B198" s="68"/>
      <c r="C198" s="482">
        <v>2438513</v>
      </c>
      <c r="D198" s="430" t="s">
        <v>390</v>
      </c>
      <c r="E198" s="251">
        <v>3.5</v>
      </c>
      <c r="F198" s="252" t="s">
        <v>246</v>
      </c>
      <c r="G198" s="243">
        <v>1</v>
      </c>
      <c r="H198" s="939">
        <v>37</v>
      </c>
      <c r="I198" s="939">
        <v>16.818181818181817</v>
      </c>
      <c r="J198" s="939">
        <v>36</v>
      </c>
      <c r="K198" s="939">
        <v>1372</v>
      </c>
      <c r="L198" s="939">
        <f>K198/2.2</f>
        <v>623.63636363636363</v>
      </c>
      <c r="M198" s="360"/>
      <c r="N198" s="807">
        <v>441.82950000000005</v>
      </c>
    </row>
    <row r="199" spans="1:14" s="2" customFormat="1" ht="14.1" customHeight="1">
      <c r="A199" s="43"/>
      <c r="B199" s="68"/>
      <c r="C199" s="65"/>
      <c r="D199" s="65"/>
      <c r="E199" s="65"/>
      <c r="F199" s="70"/>
      <c r="G199" s="57"/>
      <c r="H199" s="232"/>
      <c r="I199" s="232"/>
      <c r="J199" s="232"/>
      <c r="K199" s="232"/>
      <c r="L199" s="232"/>
      <c r="M199" s="362"/>
      <c r="N199" s="809"/>
    </row>
    <row r="200" spans="1:14">
      <c r="A200" s="17" t="s">
        <v>391</v>
      </c>
      <c r="B200" s="448"/>
      <c r="C200" s="853"/>
      <c r="D200" s="853"/>
      <c r="E200" s="821"/>
      <c r="F200" s="854"/>
      <c r="G200" s="427"/>
      <c r="H200" s="940"/>
      <c r="I200" s="940"/>
      <c r="J200" s="940"/>
      <c r="K200" s="940"/>
      <c r="L200" s="940"/>
      <c r="M200" s="363"/>
    </row>
    <row r="201" spans="1:14" ht="14.45" customHeight="1">
      <c r="A201" s="64" t="s">
        <v>218</v>
      </c>
      <c r="B201" s="23" t="s">
        <v>392</v>
      </c>
      <c r="C201" s="853"/>
      <c r="D201" s="853"/>
      <c r="E201" s="821"/>
      <c r="F201" s="854"/>
      <c r="G201" s="427"/>
      <c r="H201" s="940"/>
      <c r="I201" s="940"/>
      <c r="J201" s="940"/>
      <c r="K201" s="940"/>
      <c r="L201" s="940"/>
      <c r="M201" s="363"/>
    </row>
    <row r="202" spans="1:14" ht="14.45" customHeight="1">
      <c r="A202" s="17" t="s">
        <v>3</v>
      </c>
      <c r="B202" s="941"/>
      <c r="C202" s="942">
        <v>2435511</v>
      </c>
      <c r="D202" s="430" t="s">
        <v>393</v>
      </c>
      <c r="E202" s="860">
        <v>2.2000000000000002</v>
      </c>
      <c r="F202" s="868" t="s">
        <v>394</v>
      </c>
      <c r="G202" s="504">
        <v>1</v>
      </c>
      <c r="H202" s="943">
        <v>20.94</v>
      </c>
      <c r="I202" s="943">
        <f>H202/2.2</f>
        <v>9.5181818181818176</v>
      </c>
      <c r="J202" s="943">
        <v>36</v>
      </c>
      <c r="K202" s="943">
        <v>794</v>
      </c>
      <c r="L202" s="944">
        <f>K202/2.2</f>
        <v>360.90909090909088</v>
      </c>
      <c r="M202" s="360"/>
      <c r="N202" s="807">
        <v>511.51800000000003</v>
      </c>
    </row>
    <row r="203" spans="1:14" s="2" customFormat="1" ht="14.45" customHeight="1">
      <c r="A203" s="17" t="s">
        <v>3</v>
      </c>
      <c r="B203" s="820"/>
      <c r="C203" s="855">
        <v>2435611</v>
      </c>
      <c r="D203" s="430" t="s">
        <v>395</v>
      </c>
      <c r="E203" s="589">
        <v>0.8</v>
      </c>
      <c r="F203" s="857" t="s">
        <v>396</v>
      </c>
      <c r="G203" s="659">
        <v>2</v>
      </c>
      <c r="H203" s="837">
        <v>8.27</v>
      </c>
      <c r="I203" s="837">
        <f>H203/2.2</f>
        <v>3.7590909090909084</v>
      </c>
      <c r="J203" s="837">
        <v>72</v>
      </c>
      <c r="K203" s="837">
        <v>1231</v>
      </c>
      <c r="L203" s="945">
        <f>K203/2.2</f>
        <v>559.5454545454545</v>
      </c>
      <c r="M203" s="360"/>
      <c r="N203" s="807">
        <v>202.12500000000003</v>
      </c>
    </row>
    <row r="204" spans="1:14" s="2" customFormat="1" ht="14.1" customHeight="1">
      <c r="A204" s="43"/>
      <c r="B204" s="68"/>
      <c r="C204" s="65"/>
      <c r="D204" s="65"/>
      <c r="E204" s="65"/>
      <c r="F204" s="70"/>
      <c r="G204" s="57"/>
      <c r="H204" s="232"/>
      <c r="I204" s="232"/>
      <c r="J204" s="232"/>
      <c r="K204" s="232"/>
      <c r="L204" s="232"/>
      <c r="M204" s="362"/>
      <c r="N204" s="809"/>
    </row>
    <row r="205" spans="1:14" s="5" customFormat="1">
      <c r="A205" s="17" t="s">
        <v>397</v>
      </c>
      <c r="B205" s="448"/>
      <c r="C205" s="853"/>
      <c r="D205" s="853"/>
      <c r="E205" s="821"/>
      <c r="F205" s="854"/>
      <c r="G205" s="427"/>
      <c r="H205" s="940"/>
      <c r="I205" s="940"/>
      <c r="J205" s="940"/>
      <c r="K205" s="940"/>
      <c r="L205" s="940"/>
      <c r="M205" s="660"/>
      <c r="N205" s="809"/>
    </row>
    <row r="206" spans="1:14" s="5" customFormat="1" ht="14.45" customHeight="1">
      <c r="A206" s="64" t="s">
        <v>218</v>
      </c>
      <c r="B206" s="23" t="s">
        <v>398</v>
      </c>
      <c r="C206" s="853"/>
      <c r="D206" s="853"/>
      <c r="E206" s="821"/>
      <c r="F206" s="854"/>
      <c r="G206" s="427"/>
      <c r="H206" s="940"/>
      <c r="I206" s="940"/>
      <c r="J206" s="940"/>
      <c r="K206" s="940"/>
      <c r="L206" s="940"/>
      <c r="M206" s="660"/>
      <c r="N206" s="809"/>
    </row>
    <row r="207" spans="1:14" s="5" customFormat="1" ht="14.45" customHeight="1">
      <c r="A207" s="17" t="s">
        <v>3</v>
      </c>
      <c r="B207" s="820"/>
      <c r="C207" s="942">
        <v>2437111</v>
      </c>
      <c r="D207" s="430" t="s">
        <v>399</v>
      </c>
      <c r="E207" s="860">
        <v>2.1</v>
      </c>
      <c r="F207" s="850" t="s">
        <v>400</v>
      </c>
      <c r="G207" s="504">
        <v>1</v>
      </c>
      <c r="H207" s="913">
        <v>19</v>
      </c>
      <c r="I207" s="943">
        <f>H207/2.2</f>
        <v>8.6363636363636349</v>
      </c>
      <c r="J207" s="913">
        <v>36</v>
      </c>
      <c r="K207" s="943">
        <v>715</v>
      </c>
      <c r="L207" s="913">
        <f>K207/2.2</f>
        <v>325</v>
      </c>
      <c r="M207" s="360"/>
      <c r="N207" s="807">
        <v>486.21300000000002</v>
      </c>
    </row>
    <row r="208" spans="1:14" s="5" customFormat="1" ht="14.45" customHeight="1">
      <c r="A208" s="17" t="s">
        <v>3</v>
      </c>
      <c r="B208" s="820"/>
      <c r="C208" s="855">
        <v>2437211</v>
      </c>
      <c r="D208" s="430" t="s">
        <v>401</v>
      </c>
      <c r="E208" s="589">
        <v>0.9</v>
      </c>
      <c r="F208" s="467" t="s">
        <v>402</v>
      </c>
      <c r="G208" s="659">
        <v>2</v>
      </c>
      <c r="H208" s="946">
        <v>11</v>
      </c>
      <c r="I208" s="837">
        <f>H208/2.2</f>
        <v>5</v>
      </c>
      <c r="J208" s="947">
        <v>72</v>
      </c>
      <c r="K208" s="837">
        <v>1566</v>
      </c>
      <c r="L208" s="945">
        <f>K208/2.2</f>
        <v>711.81818181818176</v>
      </c>
      <c r="M208" s="360"/>
      <c r="N208" s="807">
        <v>294.34649999999999</v>
      </c>
    </row>
    <row r="209" spans="1:14" s="5" customFormat="1" ht="14.45" customHeight="1">
      <c r="A209" s="17"/>
      <c r="B209" s="820"/>
      <c r="C209" s="948"/>
      <c r="D209" s="483"/>
      <c r="E209" s="849"/>
      <c r="F209" s="850"/>
      <c r="G209" s="427"/>
      <c r="H209" s="913"/>
      <c r="I209" s="913"/>
      <c r="J209" s="913"/>
      <c r="K209" s="913"/>
      <c r="L209" s="913"/>
      <c r="M209" s="660"/>
      <c r="N209" s="809"/>
    </row>
    <row r="210" spans="1:14" s="5" customFormat="1" ht="14.45" customHeight="1" thickBot="1">
      <c r="A210" s="17"/>
      <c r="B210" s="820"/>
      <c r="C210" s="948"/>
      <c r="D210" s="483"/>
      <c r="E210" s="849"/>
      <c r="F210" s="850"/>
      <c r="G210" s="427"/>
      <c r="H210" s="913"/>
      <c r="I210" s="913"/>
      <c r="J210" s="913"/>
      <c r="K210" s="913"/>
      <c r="L210" s="913"/>
      <c r="M210" s="660"/>
      <c r="N210" s="809"/>
    </row>
    <row r="211" spans="1:14" s="5" customFormat="1" ht="51" customHeight="1" thickBot="1">
      <c r="A211" s="549"/>
      <c r="B211" s="617"/>
      <c r="C211" s="618" t="s">
        <v>207</v>
      </c>
      <c r="D211" s="619" t="s">
        <v>250</v>
      </c>
      <c r="E211" s="1224" t="s">
        <v>209</v>
      </c>
      <c r="F211" s="1225"/>
      <c r="G211" s="618" t="s">
        <v>210</v>
      </c>
      <c r="H211" s="620" t="s">
        <v>211</v>
      </c>
      <c r="I211" s="620" t="s">
        <v>212</v>
      </c>
      <c r="J211" s="620" t="s">
        <v>213</v>
      </c>
      <c r="K211" s="620" t="s">
        <v>214</v>
      </c>
      <c r="L211" s="620" t="s">
        <v>215</v>
      </c>
      <c r="M211" s="660"/>
      <c r="N211" s="809"/>
    </row>
    <row r="212" spans="1:14" s="5" customFormat="1" ht="14.45" customHeight="1">
      <c r="A212" s="17"/>
      <c r="B212" s="820"/>
      <c r="C212" s="948"/>
      <c r="D212" s="483"/>
      <c r="E212" s="849"/>
      <c r="F212" s="850"/>
      <c r="G212" s="427"/>
      <c r="H212" s="913"/>
      <c r="I212" s="913"/>
      <c r="J212" s="913"/>
      <c r="K212" s="913"/>
      <c r="L212" s="913"/>
      <c r="M212" s="660"/>
      <c r="N212" s="809"/>
    </row>
    <row r="213" spans="1:14" s="5" customFormat="1" ht="15" customHeight="1">
      <c r="A213" s="17" t="s">
        <v>403</v>
      </c>
      <c r="B213" s="448"/>
      <c r="C213" s="853"/>
      <c r="D213" s="853"/>
      <c r="E213" s="821"/>
      <c r="F213" s="854"/>
      <c r="G213" s="427"/>
      <c r="H213" s="940"/>
      <c r="I213" s="940"/>
      <c r="J213" s="940"/>
      <c r="K213" s="940"/>
      <c r="L213" s="940"/>
      <c r="M213" s="660"/>
      <c r="N213" s="809"/>
    </row>
    <row r="214" spans="1:14" s="5" customFormat="1" ht="14.45" customHeight="1">
      <c r="A214" s="64" t="s">
        <v>218</v>
      </c>
      <c r="B214" s="23" t="s">
        <v>404</v>
      </c>
      <c r="C214" s="853"/>
      <c r="D214" s="853"/>
      <c r="E214" s="821"/>
      <c r="F214" s="854"/>
      <c r="G214" s="427"/>
      <c r="H214" s="940"/>
      <c r="I214" s="940"/>
      <c r="J214" s="940"/>
      <c r="K214" s="940"/>
      <c r="L214" s="940"/>
      <c r="M214" s="660"/>
      <c r="N214" s="809"/>
    </row>
    <row r="215" spans="1:14" s="5" customFormat="1" ht="14.45" customHeight="1">
      <c r="A215" s="17" t="s">
        <v>3</v>
      </c>
      <c r="B215" s="820"/>
      <c r="C215" s="794" t="s">
        <v>405</v>
      </c>
      <c r="D215" s="430" t="s">
        <v>406</v>
      </c>
      <c r="E215" s="589">
        <v>4</v>
      </c>
      <c r="F215" s="467" t="s">
        <v>407</v>
      </c>
      <c r="G215" s="659">
        <v>1</v>
      </c>
      <c r="H215" s="946">
        <v>44</v>
      </c>
      <c r="I215" s="837">
        <f>H215/2.2</f>
        <v>20</v>
      </c>
      <c r="J215" s="946">
        <v>48</v>
      </c>
      <c r="K215" s="837">
        <v>2152</v>
      </c>
      <c r="L215" s="939">
        <f>K215/2.2</f>
        <v>978.18181818181813</v>
      </c>
      <c r="M215" s="360"/>
      <c r="N215" s="807">
        <v>393.26700000000005</v>
      </c>
    </row>
    <row r="216" spans="1:14" s="2" customFormat="1" ht="14.1" customHeight="1" thickBot="1">
      <c r="A216" s="192"/>
      <c r="B216" s="192"/>
      <c r="C216" s="840"/>
      <c r="D216" s="840"/>
      <c r="E216" s="319"/>
      <c r="F216" s="320"/>
      <c r="G216" s="321"/>
      <c r="H216" s="263"/>
      <c r="I216" s="263"/>
      <c r="J216" s="263"/>
      <c r="K216" s="263"/>
      <c r="L216" s="263"/>
      <c r="M216" s="362"/>
      <c r="N216" s="809"/>
    </row>
    <row r="217" spans="1:14" s="2" customFormat="1" ht="18" customHeight="1" thickTop="1">
      <c r="A217" s="68"/>
      <c r="B217" s="68"/>
      <c r="C217" s="821"/>
      <c r="D217" s="821"/>
      <c r="E217" s="65"/>
      <c r="F217" s="66"/>
      <c r="G217" s="57"/>
      <c r="H217" s="232"/>
      <c r="I217" s="232"/>
      <c r="J217" s="232"/>
      <c r="K217" s="232"/>
      <c r="L217" s="232"/>
      <c r="M217" s="362"/>
      <c r="N217" s="809"/>
    </row>
    <row r="218" spans="1:14" s="2" customFormat="1">
      <c r="A218" s="559" t="s">
        <v>50</v>
      </c>
      <c r="B218" s="569"/>
      <c r="C218" s="561"/>
      <c r="D218" s="561"/>
      <c r="E218" s="561"/>
      <c r="F218" s="817"/>
      <c r="G218" s="563"/>
      <c r="H218" s="818"/>
      <c r="I218" s="818"/>
      <c r="J218" s="818"/>
      <c r="K218" s="818"/>
      <c r="L218" s="818"/>
      <c r="M218" s="362"/>
      <c r="N218" s="809"/>
    </row>
    <row r="219" spans="1:14" s="2" customFormat="1" ht="14.45" customHeight="1">
      <c r="A219" s="43"/>
      <c r="B219" s="68"/>
      <c r="C219" s="821"/>
      <c r="D219" s="821"/>
      <c r="E219" s="65"/>
      <c r="F219" s="70"/>
      <c r="G219" s="57"/>
      <c r="H219" s="232"/>
      <c r="I219" s="232"/>
      <c r="J219" s="232"/>
      <c r="K219" s="232"/>
      <c r="L219" s="232"/>
      <c r="M219" s="362"/>
      <c r="N219" s="809"/>
    </row>
    <row r="220" spans="1:14" s="2" customFormat="1">
      <c r="A220" s="17" t="s">
        <v>408</v>
      </c>
      <c r="B220" s="9"/>
      <c r="C220" s="21"/>
      <c r="D220" s="21"/>
      <c r="E220" s="21"/>
      <c r="F220" s="65"/>
      <c r="G220" s="66"/>
      <c r="H220" s="57"/>
      <c r="I220" s="232"/>
      <c r="J220" s="232"/>
      <c r="K220" s="232"/>
      <c r="L220" s="232"/>
      <c r="M220" s="362"/>
      <c r="N220" s="809"/>
    </row>
    <row r="221" spans="1:14" s="2" customFormat="1" ht="14.45" customHeight="1">
      <c r="A221" s="68" t="s">
        <v>218</v>
      </c>
      <c r="B221" s="23" t="s">
        <v>409</v>
      </c>
      <c r="C221" s="65"/>
      <c r="D221" s="65"/>
      <c r="E221" s="65"/>
      <c r="F221" s="65"/>
      <c r="G221" s="70"/>
      <c r="H221" s="57"/>
      <c r="I221" s="232"/>
      <c r="J221" s="232"/>
      <c r="K221" s="232"/>
      <c r="L221" s="232"/>
      <c r="M221" s="362"/>
      <c r="N221" s="809"/>
    </row>
    <row r="222" spans="1:14" s="47" customFormat="1" ht="14.45" customHeight="1">
      <c r="A222" s="17" t="s">
        <v>3</v>
      </c>
      <c r="B222" s="46"/>
      <c r="C222" s="842" t="s">
        <v>410</v>
      </c>
      <c r="D222" s="430" t="s">
        <v>411</v>
      </c>
      <c r="E222" s="860">
        <v>1</v>
      </c>
      <c r="F222" s="949" t="s">
        <v>412</v>
      </c>
      <c r="G222" s="504">
        <v>4</v>
      </c>
      <c r="H222" s="684">
        <v>12</v>
      </c>
      <c r="I222" s="684">
        <v>6</v>
      </c>
      <c r="J222" s="684">
        <v>16</v>
      </c>
      <c r="K222" s="684">
        <v>807</v>
      </c>
      <c r="L222" s="684">
        <f>K222/2.2</f>
        <v>366.81818181818181</v>
      </c>
      <c r="M222" s="325"/>
      <c r="N222" s="807">
        <v>74.781000000000006</v>
      </c>
    </row>
    <row r="223" spans="1:14" s="47" customFormat="1" ht="14.45" customHeight="1">
      <c r="A223" s="17" t="s">
        <v>3</v>
      </c>
      <c r="B223" s="46"/>
      <c r="C223" s="842" t="s">
        <v>413</v>
      </c>
      <c r="D223" s="430" t="s">
        <v>414</v>
      </c>
      <c r="E223" s="860">
        <v>3.5</v>
      </c>
      <c r="F223" s="949" t="s">
        <v>412</v>
      </c>
      <c r="G223" s="504">
        <v>1</v>
      </c>
      <c r="H223" s="684">
        <v>38.15</v>
      </c>
      <c r="I223" s="684">
        <f>H223/2.2</f>
        <v>17.34090909090909</v>
      </c>
      <c r="J223" s="684">
        <v>42</v>
      </c>
      <c r="K223" s="684">
        <v>1722.84</v>
      </c>
      <c r="L223" s="684">
        <f>K223/2.2</f>
        <v>783.10909090909081</v>
      </c>
      <c r="M223" s="325"/>
      <c r="N223" s="807">
        <v>282.29250000000002</v>
      </c>
    </row>
    <row r="224" spans="1:14" s="47" customFormat="1" ht="14.45" customHeight="1">
      <c r="A224" s="17" t="s">
        <v>3</v>
      </c>
      <c r="B224" s="46"/>
      <c r="C224" s="824" t="s">
        <v>415</v>
      </c>
      <c r="D224" s="430" t="s">
        <v>416</v>
      </c>
      <c r="E224" s="589">
        <v>5</v>
      </c>
      <c r="F224" s="825" t="s">
        <v>412</v>
      </c>
      <c r="G224" s="659">
        <v>1</v>
      </c>
      <c r="H224" s="674">
        <v>58</v>
      </c>
      <c r="I224" s="674">
        <v>26</v>
      </c>
      <c r="J224" s="674">
        <v>36</v>
      </c>
      <c r="K224" s="674">
        <v>2116</v>
      </c>
      <c r="L224" s="674">
        <v>960</v>
      </c>
      <c r="M224" s="325"/>
      <c r="N224" s="807">
        <v>369.97800000000007</v>
      </c>
    </row>
    <row r="225" spans="1:14" s="47" customFormat="1" ht="14.45" customHeight="1">
      <c r="A225" s="46"/>
      <c r="B225" s="46"/>
      <c r="C225" s="427"/>
      <c r="D225" s="427"/>
      <c r="E225" s="37" t="s">
        <v>417</v>
      </c>
      <c r="F225" s="648"/>
      <c r="G225" s="648"/>
      <c r="H225" s="648"/>
      <c r="I225" s="648"/>
      <c r="J225" s="648"/>
      <c r="K225" s="648"/>
      <c r="L225" s="718"/>
      <c r="M225" s="325"/>
      <c r="N225" s="809"/>
    </row>
    <row r="226" spans="1:14" s="47" customFormat="1" ht="6" customHeight="1">
      <c r="A226" s="46"/>
      <c r="B226" s="46"/>
      <c r="C226" s="427"/>
      <c r="D226" s="427"/>
      <c r="E226" s="37"/>
      <c r="F226" s="36"/>
      <c r="G226" s="37"/>
      <c r="H226" s="38"/>
      <c r="I226" s="38"/>
      <c r="J226" s="38"/>
      <c r="K226" s="38"/>
      <c r="L226" s="38"/>
      <c r="M226" s="325"/>
      <c r="N226" s="809"/>
    </row>
    <row r="227" spans="1:14" s="2" customFormat="1">
      <c r="A227" s="17" t="s">
        <v>52</v>
      </c>
      <c r="B227" s="9"/>
      <c r="C227" s="21"/>
      <c r="D227" s="21"/>
      <c r="E227" s="21"/>
      <c r="F227" s="65"/>
      <c r="G227" s="66"/>
      <c r="H227" s="57"/>
      <c r="I227" s="232"/>
      <c r="J227" s="232"/>
      <c r="K227" s="232"/>
      <c r="L227" s="232"/>
      <c r="M227" s="362"/>
      <c r="N227" s="809"/>
    </row>
    <row r="228" spans="1:14" s="2" customFormat="1" ht="14.45" customHeight="1">
      <c r="A228" s="68" t="s">
        <v>218</v>
      </c>
      <c r="B228" s="23" t="s">
        <v>418</v>
      </c>
      <c r="C228" s="65"/>
      <c r="D228" s="65"/>
      <c r="E228" s="65"/>
      <c r="F228" s="65"/>
      <c r="G228" s="70"/>
      <c r="H228" s="57"/>
      <c r="I228" s="232"/>
      <c r="J228" s="232"/>
      <c r="K228" s="232"/>
      <c r="L228" s="232"/>
      <c r="M228" s="362"/>
      <c r="N228" s="809"/>
    </row>
    <row r="229" spans="1:14" s="47" customFormat="1" ht="14.45" customHeight="1">
      <c r="A229" s="17" t="s">
        <v>3</v>
      </c>
      <c r="B229" s="46"/>
      <c r="C229" s="842" t="s">
        <v>419</v>
      </c>
      <c r="D229" s="430" t="s">
        <v>420</v>
      </c>
      <c r="E229" s="425">
        <v>1</v>
      </c>
      <c r="F229" s="426" t="s">
        <v>421</v>
      </c>
      <c r="G229" s="427">
        <v>4</v>
      </c>
      <c r="H229" s="950">
        <v>12</v>
      </c>
      <c r="I229" s="950">
        <v>6</v>
      </c>
      <c r="J229" s="428">
        <v>16</v>
      </c>
      <c r="K229" s="950">
        <v>807</v>
      </c>
      <c r="L229" s="428">
        <f>K229/2.2</f>
        <v>366.81818181818181</v>
      </c>
      <c r="M229" s="325"/>
      <c r="N229" s="807">
        <v>55.366499999999995</v>
      </c>
    </row>
    <row r="230" spans="1:14" s="47" customFormat="1" ht="14.45" customHeight="1">
      <c r="A230" s="17" t="s">
        <v>3</v>
      </c>
      <c r="B230" s="46"/>
      <c r="C230" s="589" t="s">
        <v>422</v>
      </c>
      <c r="D230" s="430" t="s">
        <v>423</v>
      </c>
      <c r="E230" s="589">
        <v>3.5</v>
      </c>
      <c r="F230" s="825" t="s">
        <v>421</v>
      </c>
      <c r="G230" s="432">
        <v>1</v>
      </c>
      <c r="H230" s="951">
        <v>38.15</v>
      </c>
      <c r="I230" s="951">
        <f>H230/2.2</f>
        <v>17.34090909090909</v>
      </c>
      <c r="J230" s="433">
        <v>42</v>
      </c>
      <c r="K230" s="951">
        <v>1722.84</v>
      </c>
      <c r="L230" s="433">
        <f>K230/2.2</f>
        <v>783.10909090909081</v>
      </c>
      <c r="M230" s="325"/>
      <c r="N230" s="807">
        <v>176.1165</v>
      </c>
    </row>
    <row r="231" spans="1:14" s="47" customFormat="1" ht="14.45" customHeight="1">
      <c r="A231" s="46"/>
      <c r="B231" s="46"/>
      <c r="C231" s="849"/>
      <c r="D231" s="849"/>
      <c r="E231" s="849"/>
      <c r="F231" s="952"/>
      <c r="G231" s="427"/>
      <c r="H231" s="429"/>
      <c r="I231" s="429"/>
      <c r="J231" s="429"/>
      <c r="K231" s="429"/>
      <c r="L231" s="429"/>
      <c r="M231" s="325"/>
      <c r="N231" s="809"/>
    </row>
    <row r="232" spans="1:14" s="47" customFormat="1">
      <c r="A232" s="17" t="s">
        <v>53</v>
      </c>
      <c r="B232" s="46"/>
      <c r="C232" s="427"/>
      <c r="D232" s="427"/>
      <c r="E232" s="37"/>
      <c r="F232" s="36"/>
      <c r="G232" s="37"/>
      <c r="H232" s="38"/>
      <c r="I232" s="38"/>
      <c r="J232" s="38"/>
      <c r="K232" s="38"/>
      <c r="L232" s="38"/>
      <c r="M232" s="325"/>
      <c r="N232" s="809"/>
    </row>
    <row r="233" spans="1:14" s="47" customFormat="1" ht="14.25" customHeight="1">
      <c r="A233" s="46"/>
      <c r="B233" s="23" t="s">
        <v>424</v>
      </c>
      <c r="C233" s="427"/>
      <c r="D233" s="427"/>
      <c r="E233" s="37"/>
      <c r="F233" s="36"/>
      <c r="G233" s="37"/>
      <c r="H233" s="38"/>
      <c r="I233" s="38"/>
      <c r="J233" s="38"/>
      <c r="K233" s="38"/>
      <c r="L233" s="38"/>
      <c r="M233" s="325"/>
      <c r="N233" s="809"/>
    </row>
    <row r="234" spans="1:14" s="47" customFormat="1" ht="24">
      <c r="A234" s="17" t="s">
        <v>3</v>
      </c>
      <c r="B234" s="23"/>
      <c r="C234" s="425" t="s">
        <v>425</v>
      </c>
      <c r="D234" s="885" t="s">
        <v>426</v>
      </c>
      <c r="E234" s="953">
        <v>20</v>
      </c>
      <c r="F234" s="954" t="s">
        <v>427</v>
      </c>
      <c r="G234" s="955">
        <v>1</v>
      </c>
      <c r="H234" s="956">
        <v>20</v>
      </c>
      <c r="I234" s="957">
        <f>H234/2.2</f>
        <v>9.0909090909090899</v>
      </c>
      <c r="J234" s="957">
        <v>36</v>
      </c>
      <c r="K234" s="958">
        <f>J234*H234</f>
        <v>720</v>
      </c>
      <c r="L234" s="957">
        <f>K234/2.2</f>
        <v>327.27272727272725</v>
      </c>
      <c r="M234" s="325"/>
      <c r="N234" s="807">
        <v>107.05799999999999</v>
      </c>
    </row>
    <row r="235" spans="1:14" s="47" customFormat="1">
      <c r="A235" s="17" t="s">
        <v>3</v>
      </c>
      <c r="B235" s="23"/>
      <c r="C235" s="425" t="s">
        <v>428</v>
      </c>
      <c r="D235" s="430" t="s">
        <v>429</v>
      </c>
      <c r="E235" s="425">
        <v>22</v>
      </c>
      <c r="F235" s="426" t="s">
        <v>231</v>
      </c>
      <c r="G235" s="483">
        <v>1</v>
      </c>
      <c r="H235" s="280">
        <v>22</v>
      </c>
      <c r="I235" s="281">
        <f>H235/2.2</f>
        <v>10</v>
      </c>
      <c r="J235" s="280">
        <v>80</v>
      </c>
      <c r="K235" s="281">
        <f>23*J235</f>
        <v>1840</v>
      </c>
      <c r="L235" s="280">
        <f>K235/2.2</f>
        <v>836.36363636363626</v>
      </c>
      <c r="M235" s="325"/>
      <c r="N235" s="807">
        <v>25.179000000000002</v>
      </c>
    </row>
    <row r="236" spans="1:14" s="47" customFormat="1">
      <c r="A236" s="17" t="s">
        <v>3</v>
      </c>
      <c r="B236" s="23"/>
      <c r="C236" s="423" t="s">
        <v>430</v>
      </c>
      <c r="D236" s="430" t="s">
        <v>431</v>
      </c>
      <c r="E236" s="423">
        <v>2</v>
      </c>
      <c r="F236" s="827" t="s">
        <v>432</v>
      </c>
      <c r="G236" s="432">
        <v>2</v>
      </c>
      <c r="H236" s="254">
        <v>17.350000000000001</v>
      </c>
      <c r="I236" s="256">
        <f>H236/2.2</f>
        <v>7.8863636363636367</v>
      </c>
      <c r="J236" s="254">
        <v>36</v>
      </c>
      <c r="K236" s="256">
        <f>J236*19</f>
        <v>684</v>
      </c>
      <c r="L236" s="254">
        <f>K236/2.2</f>
        <v>310.90909090909088</v>
      </c>
      <c r="M236" s="325"/>
      <c r="N236" s="807">
        <v>164.79749999999999</v>
      </c>
    </row>
    <row r="237" spans="1:14" s="6" customFormat="1" ht="9.75" customHeight="1">
      <c r="A237" s="833"/>
      <c r="B237" s="820"/>
      <c r="C237" s="427"/>
      <c r="D237" s="427"/>
      <c r="E237" s="959"/>
      <c r="F237" s="427"/>
      <c r="G237" s="960"/>
      <c r="H237" s="960"/>
      <c r="I237" s="913"/>
      <c r="J237" s="913"/>
      <c r="K237" s="913"/>
      <c r="L237" s="660"/>
      <c r="M237" s="360"/>
      <c r="N237" s="809"/>
    </row>
    <row r="238" spans="1:14" s="2" customFormat="1">
      <c r="A238" s="17" t="s">
        <v>433</v>
      </c>
      <c r="B238" s="9"/>
      <c r="C238" s="21"/>
      <c r="D238" s="21"/>
      <c r="E238" s="21"/>
      <c r="F238" s="65"/>
      <c r="G238" s="66"/>
      <c r="H238" s="57"/>
      <c r="I238" s="232"/>
      <c r="J238" s="232"/>
      <c r="K238" s="232"/>
      <c r="L238" s="232"/>
      <c r="M238" s="362"/>
      <c r="N238" s="809"/>
    </row>
    <row r="239" spans="1:14" s="2" customFormat="1" ht="14.45" customHeight="1">
      <c r="A239" s="68" t="s">
        <v>218</v>
      </c>
      <c r="B239" s="23" t="s">
        <v>434</v>
      </c>
      <c r="C239" s="65"/>
      <c r="D239" s="65"/>
      <c r="E239" s="65"/>
      <c r="F239" s="65"/>
      <c r="G239" s="70"/>
      <c r="H239" s="57"/>
      <c r="I239" s="232"/>
      <c r="J239" s="232"/>
      <c r="K239" s="232"/>
      <c r="L239" s="232"/>
      <c r="M239" s="362"/>
      <c r="N239" s="809"/>
    </row>
    <row r="240" spans="1:14" s="47" customFormat="1" ht="26.25" customHeight="1">
      <c r="A240" s="17" t="s">
        <v>3</v>
      </c>
      <c r="B240" s="46"/>
      <c r="C240" s="842" t="s">
        <v>435</v>
      </c>
      <c r="D240" s="589" t="s">
        <v>436</v>
      </c>
      <c r="E240" s="860">
        <v>1</v>
      </c>
      <c r="F240" s="949" t="s">
        <v>437</v>
      </c>
      <c r="G240" s="504">
        <v>8</v>
      </c>
      <c r="H240" s="961">
        <v>0.66369999999999996</v>
      </c>
      <c r="I240" s="962">
        <f>H240/2.2</f>
        <v>0.30168181818181816</v>
      </c>
      <c r="J240" s="428">
        <v>100</v>
      </c>
      <c r="K240" s="428">
        <v>559</v>
      </c>
      <c r="L240" s="428">
        <f>K240/2.2</f>
        <v>254.09090909090907</v>
      </c>
      <c r="M240" s="325"/>
      <c r="N240" s="807">
        <v>22.239000000000001</v>
      </c>
    </row>
    <row r="241" spans="1:14" s="47" customFormat="1" ht="14.45" customHeight="1">
      <c r="A241" s="17" t="s">
        <v>3</v>
      </c>
      <c r="B241" s="46"/>
      <c r="C241" s="824" t="s">
        <v>438</v>
      </c>
      <c r="D241" s="430" t="s">
        <v>439</v>
      </c>
      <c r="E241" s="589">
        <v>1</v>
      </c>
      <c r="F241" s="825" t="s">
        <v>440</v>
      </c>
      <c r="G241" s="659">
        <v>25</v>
      </c>
      <c r="H241" s="963">
        <v>4</v>
      </c>
      <c r="I241" s="964">
        <f>H241/2.2</f>
        <v>1.8181818181818181</v>
      </c>
      <c r="J241" s="433">
        <v>4</v>
      </c>
      <c r="K241" s="433">
        <v>511</v>
      </c>
      <c r="L241" s="433">
        <f>K241/2.2</f>
        <v>232.27272727272725</v>
      </c>
      <c r="M241" s="325"/>
      <c r="N241" s="807">
        <v>96.06450000000001</v>
      </c>
    </row>
    <row r="242" spans="1:14" s="2" customFormat="1" ht="9.75" customHeight="1">
      <c r="A242" s="43"/>
      <c r="B242" s="68"/>
      <c r="C242" s="821"/>
      <c r="D242" s="821"/>
      <c r="E242" s="65"/>
      <c r="F242" s="70"/>
      <c r="G242" s="57"/>
      <c r="H242" s="232"/>
      <c r="I242" s="232"/>
      <c r="J242" s="232"/>
      <c r="K242" s="232"/>
      <c r="L242" s="232"/>
      <c r="M242" s="362"/>
      <c r="N242" s="809"/>
    </row>
    <row r="243" spans="1:14" s="2" customFormat="1">
      <c r="A243" s="17" t="s">
        <v>441</v>
      </c>
      <c r="B243" s="9"/>
      <c r="C243" s="21"/>
      <c r="D243" s="21"/>
      <c r="E243" s="65"/>
      <c r="F243" s="66"/>
      <c r="G243" s="57"/>
      <c r="H243" s="232"/>
      <c r="I243" s="232"/>
      <c r="J243" s="232"/>
      <c r="K243" s="232"/>
      <c r="L243" s="232"/>
      <c r="M243" s="362"/>
      <c r="N243" s="809"/>
    </row>
    <row r="244" spans="1:14" s="2" customFormat="1" ht="14.45" customHeight="1">
      <c r="A244" s="68" t="s">
        <v>218</v>
      </c>
      <c r="B244" s="23" t="s">
        <v>442</v>
      </c>
      <c r="C244" s="65"/>
      <c r="D244" s="65"/>
      <c r="E244" s="65"/>
      <c r="F244" s="70"/>
      <c r="G244" s="57"/>
      <c r="H244" s="232"/>
      <c r="I244" s="232"/>
      <c r="J244" s="232"/>
      <c r="K244" s="232"/>
      <c r="L244" s="232"/>
      <c r="M244" s="362"/>
      <c r="N244" s="809"/>
    </row>
    <row r="245" spans="1:14" s="6" customFormat="1" ht="14.45" customHeight="1">
      <c r="A245" s="17" t="s">
        <v>3</v>
      </c>
      <c r="B245" s="23"/>
      <c r="C245" s="842" t="s">
        <v>443</v>
      </c>
      <c r="D245" s="430" t="s">
        <v>444</v>
      </c>
      <c r="E245" s="425">
        <v>1</v>
      </c>
      <c r="F245" s="426" t="s">
        <v>445</v>
      </c>
      <c r="G245" s="504">
        <v>4</v>
      </c>
      <c r="H245" s="684">
        <v>13</v>
      </c>
      <c r="I245" s="684">
        <v>5.8967000000000001</v>
      </c>
      <c r="J245" s="684">
        <v>36</v>
      </c>
      <c r="K245" s="684">
        <v>1915.2</v>
      </c>
      <c r="L245" s="684">
        <v>868.96550000000002</v>
      </c>
      <c r="M245" s="360"/>
      <c r="N245" s="807">
        <v>57.141000000000012</v>
      </c>
    </row>
    <row r="246" spans="1:14" s="6" customFormat="1" ht="14.45" customHeight="1">
      <c r="A246" s="17" t="s">
        <v>3</v>
      </c>
      <c r="B246" s="23"/>
      <c r="C246" s="842" t="s">
        <v>446</v>
      </c>
      <c r="D246" s="430" t="s">
        <v>447</v>
      </c>
      <c r="E246" s="425">
        <v>3.5</v>
      </c>
      <c r="F246" s="426" t="s">
        <v>448</v>
      </c>
      <c r="G246" s="504">
        <v>1</v>
      </c>
      <c r="H246" s="684">
        <v>38.15</v>
      </c>
      <c r="I246" s="684">
        <f>H246/2.2</f>
        <v>17.34090909090909</v>
      </c>
      <c r="J246" s="684">
        <v>42</v>
      </c>
      <c r="K246" s="684">
        <v>1723</v>
      </c>
      <c r="L246" s="684">
        <f>K246/2.2</f>
        <v>783.18181818181813</v>
      </c>
      <c r="M246" s="360"/>
      <c r="N246" s="807">
        <v>169.00800000000001</v>
      </c>
    </row>
    <row r="247" spans="1:14" s="5" customFormat="1" ht="14.45" customHeight="1">
      <c r="A247" s="17" t="s">
        <v>3</v>
      </c>
      <c r="B247" s="23"/>
      <c r="C247" s="824" t="s">
        <v>449</v>
      </c>
      <c r="D247" s="430" t="s">
        <v>450</v>
      </c>
      <c r="E247" s="430">
        <v>5</v>
      </c>
      <c r="F247" s="431" t="s">
        <v>448</v>
      </c>
      <c r="G247" s="659">
        <v>1</v>
      </c>
      <c r="H247" s="674">
        <v>65</v>
      </c>
      <c r="I247" s="674">
        <v>29.483799999999999</v>
      </c>
      <c r="J247" s="674">
        <v>36</v>
      </c>
      <c r="K247" s="674">
        <v>2412</v>
      </c>
      <c r="L247" s="674">
        <v>1094.3739</v>
      </c>
      <c r="M247" s="660"/>
      <c r="N247" s="807">
        <v>219.51300000000001</v>
      </c>
    </row>
    <row r="248" spans="1:14" s="5" customFormat="1" ht="14.45" customHeight="1">
      <c r="A248" s="820"/>
      <c r="B248" s="23"/>
      <c r="C248" s="427"/>
      <c r="D248" s="427"/>
      <c r="E248" s="427" t="s">
        <v>451</v>
      </c>
      <c r="F248" s="449"/>
      <c r="G248" s="449"/>
      <c r="H248" s="449"/>
      <c r="I248" s="449"/>
      <c r="J248" s="449"/>
      <c r="K248" s="449"/>
      <c r="L248" s="718"/>
      <c r="M248" s="660"/>
      <c r="N248" s="809"/>
    </row>
    <row r="249" spans="1:14" s="6" customFormat="1" ht="12" customHeight="1">
      <c r="A249" s="820"/>
      <c r="B249" s="23"/>
      <c r="C249" s="427"/>
      <c r="D249" s="427"/>
      <c r="E249" s="427"/>
      <c r="F249" s="421"/>
      <c r="G249" s="427"/>
      <c r="H249" s="718"/>
      <c r="I249" s="718"/>
      <c r="J249" s="718"/>
      <c r="K249" s="718"/>
      <c r="L249" s="718"/>
      <c r="M249" s="360"/>
      <c r="N249" s="809"/>
    </row>
    <row r="250" spans="1:14" s="2" customFormat="1">
      <c r="A250" s="17" t="s">
        <v>452</v>
      </c>
      <c r="B250" s="191"/>
      <c r="C250" s="65"/>
      <c r="D250" s="65"/>
      <c r="E250" s="65"/>
      <c r="F250" s="66"/>
      <c r="G250" s="57"/>
      <c r="H250" s="232"/>
      <c r="I250" s="232"/>
      <c r="J250" s="232"/>
      <c r="K250" s="232"/>
      <c r="L250" s="232"/>
      <c r="M250" s="362"/>
      <c r="N250" s="809"/>
    </row>
    <row r="251" spans="1:14" s="5" customFormat="1" ht="14.45" customHeight="1">
      <c r="A251" s="17" t="s">
        <v>3</v>
      </c>
      <c r="B251" s="23" t="s">
        <v>218</v>
      </c>
      <c r="C251" s="842" t="s">
        <v>453</v>
      </c>
      <c r="D251" s="430" t="s">
        <v>454</v>
      </c>
      <c r="E251" s="425">
        <v>1</v>
      </c>
      <c r="F251" s="159" t="s">
        <v>455</v>
      </c>
      <c r="G251" s="504">
        <v>12</v>
      </c>
      <c r="H251" s="684">
        <v>2.88</v>
      </c>
      <c r="I251" s="684">
        <v>1.3</v>
      </c>
      <c r="J251" s="684">
        <v>12</v>
      </c>
      <c r="K251" s="684">
        <v>465.15</v>
      </c>
      <c r="L251" s="684">
        <v>210.98</v>
      </c>
      <c r="M251" s="660"/>
      <c r="N251" s="807">
        <v>88.704000000000008</v>
      </c>
    </row>
    <row r="252" spans="1:14" s="6" customFormat="1" ht="14.45" customHeight="1">
      <c r="A252" s="17" t="s">
        <v>3</v>
      </c>
      <c r="B252" s="23"/>
      <c r="C252" s="842" t="s">
        <v>456</v>
      </c>
      <c r="D252" s="430" t="s">
        <v>457</v>
      </c>
      <c r="E252" s="425">
        <v>1</v>
      </c>
      <c r="F252" s="426" t="s">
        <v>458</v>
      </c>
      <c r="G252" s="504">
        <v>8</v>
      </c>
      <c r="H252" s="684">
        <v>5.43</v>
      </c>
      <c r="I252" s="684">
        <v>2.46</v>
      </c>
      <c r="J252" s="684">
        <v>12</v>
      </c>
      <c r="K252" s="684">
        <v>571.47</v>
      </c>
      <c r="L252" s="684">
        <v>259.20999999999998</v>
      </c>
      <c r="M252" s="360"/>
      <c r="N252" s="807">
        <v>124.3935</v>
      </c>
    </row>
    <row r="253" spans="1:14" s="6" customFormat="1" ht="14.45" customHeight="1">
      <c r="A253" s="17" t="s">
        <v>3</v>
      </c>
      <c r="B253" s="23" t="s">
        <v>218</v>
      </c>
      <c r="C253" s="824" t="s">
        <v>459</v>
      </c>
      <c r="D253" s="430" t="s">
        <v>460</v>
      </c>
      <c r="E253" s="430">
        <v>1</v>
      </c>
      <c r="F253" s="431" t="s">
        <v>461</v>
      </c>
      <c r="G253" s="659">
        <v>4</v>
      </c>
      <c r="H253" s="674">
        <v>40.880000000000003</v>
      </c>
      <c r="I253" s="674">
        <v>18.54</v>
      </c>
      <c r="J253" s="674">
        <v>31</v>
      </c>
      <c r="K253" s="674">
        <v>5119.3599999999997</v>
      </c>
      <c r="L253" s="674">
        <v>2322.1</v>
      </c>
      <c r="M253" s="360"/>
      <c r="N253" s="807">
        <v>430.35300000000001</v>
      </c>
    </row>
    <row r="254" spans="1:14" s="6" customFormat="1" ht="10.5" customHeight="1">
      <c r="A254" s="820"/>
      <c r="B254" s="23"/>
      <c r="C254" s="427"/>
      <c r="D254" s="427"/>
      <c r="E254" s="427"/>
      <c r="F254" s="421"/>
      <c r="G254" s="427"/>
      <c r="H254" s="718"/>
      <c r="I254" s="718"/>
      <c r="J254" s="718"/>
      <c r="K254" s="718"/>
      <c r="L254" s="718"/>
      <c r="M254" s="360"/>
      <c r="N254" s="809"/>
    </row>
    <row r="255" spans="1:14" s="2" customFormat="1">
      <c r="A255" s="17" t="s">
        <v>462</v>
      </c>
      <c r="B255" s="191"/>
      <c r="C255" s="65"/>
      <c r="D255" s="65"/>
      <c r="E255" s="65"/>
      <c r="F255" s="66"/>
      <c r="G255" s="57"/>
      <c r="H255" s="232"/>
      <c r="I255" s="232"/>
      <c r="J255" s="232"/>
      <c r="K255" s="232"/>
      <c r="L255" s="232"/>
      <c r="M255" s="362"/>
      <c r="N255" s="809"/>
    </row>
    <row r="256" spans="1:14" s="2" customFormat="1" ht="14.45" customHeight="1">
      <c r="A256" s="68" t="s">
        <v>218</v>
      </c>
      <c r="B256" s="23" t="s">
        <v>463</v>
      </c>
      <c r="C256" s="65"/>
      <c r="D256" s="65"/>
      <c r="E256" s="65"/>
      <c r="F256" s="70"/>
      <c r="G256" s="57"/>
      <c r="H256" s="232"/>
      <c r="I256" s="232"/>
      <c r="J256" s="232"/>
      <c r="K256" s="232"/>
      <c r="L256" s="232"/>
      <c r="M256" s="362"/>
      <c r="N256" s="809"/>
    </row>
    <row r="257" spans="1:14" s="6" customFormat="1" ht="14.45" customHeight="1">
      <c r="A257" s="17" t="s">
        <v>3</v>
      </c>
      <c r="B257" s="23"/>
      <c r="C257" s="842" t="s">
        <v>464</v>
      </c>
      <c r="D257" s="430" t="s">
        <v>465</v>
      </c>
      <c r="E257" s="425">
        <v>1</v>
      </c>
      <c r="F257" s="160" t="s">
        <v>466</v>
      </c>
      <c r="G257" s="504">
        <v>10</v>
      </c>
      <c r="H257" s="965">
        <v>0.04</v>
      </c>
      <c r="I257" s="965">
        <v>0.01</v>
      </c>
      <c r="J257" s="684">
        <v>160</v>
      </c>
      <c r="K257" s="684">
        <v>114</v>
      </c>
      <c r="L257" s="684">
        <v>52</v>
      </c>
      <c r="M257" s="360"/>
      <c r="N257" s="807">
        <v>39.973500000000001</v>
      </c>
    </row>
    <row r="258" spans="1:14" s="5" customFormat="1" ht="14.45" customHeight="1">
      <c r="A258" s="17" t="s">
        <v>3</v>
      </c>
      <c r="B258" s="23"/>
      <c r="C258" s="824" t="s">
        <v>467</v>
      </c>
      <c r="D258" s="430" t="s">
        <v>468</v>
      </c>
      <c r="E258" s="430">
        <v>1</v>
      </c>
      <c r="F258" s="161" t="s">
        <v>469</v>
      </c>
      <c r="G258" s="659">
        <v>1</v>
      </c>
      <c r="H258" s="674">
        <v>5</v>
      </c>
      <c r="I258" s="674">
        <v>2.2679</v>
      </c>
      <c r="J258" s="674">
        <v>100</v>
      </c>
      <c r="K258" s="674">
        <v>550</v>
      </c>
      <c r="L258" s="674">
        <v>249</v>
      </c>
      <c r="M258" s="660"/>
      <c r="N258" s="807">
        <v>331.47450000000003</v>
      </c>
    </row>
    <row r="259" spans="1:14" s="2" customFormat="1" ht="9.75" customHeight="1">
      <c r="A259" s="68" t="s">
        <v>3</v>
      </c>
      <c r="B259" s="68"/>
      <c r="C259" s="849"/>
      <c r="D259" s="849"/>
      <c r="E259" s="849"/>
      <c r="F259" s="850"/>
      <c r="G259" s="851"/>
      <c r="H259" s="730"/>
      <c r="I259" s="903"/>
      <c r="J259" s="730"/>
      <c r="K259" s="730"/>
      <c r="L259" s="730"/>
      <c r="M259" s="362"/>
      <c r="N259" s="809"/>
    </row>
    <row r="260" spans="1:14" s="2" customFormat="1" ht="9.75" customHeight="1" thickBot="1">
      <c r="A260" s="68"/>
      <c r="B260" s="68"/>
      <c r="C260" s="849"/>
      <c r="D260" s="849"/>
      <c r="E260" s="849"/>
      <c r="F260" s="850"/>
      <c r="G260" s="851"/>
      <c r="H260" s="730"/>
      <c r="I260" s="903"/>
      <c r="J260" s="730"/>
      <c r="K260" s="730"/>
      <c r="L260" s="730"/>
      <c r="M260" s="362"/>
      <c r="N260" s="809"/>
    </row>
    <row r="261" spans="1:14" s="2" customFormat="1" ht="51" customHeight="1" thickBot="1">
      <c r="A261" s="549"/>
      <c r="B261" s="617"/>
      <c r="C261" s="618" t="s">
        <v>207</v>
      </c>
      <c r="D261" s="619" t="s">
        <v>250</v>
      </c>
      <c r="E261" s="1224" t="s">
        <v>209</v>
      </c>
      <c r="F261" s="1225"/>
      <c r="G261" s="618" t="s">
        <v>210</v>
      </c>
      <c r="H261" s="620" t="s">
        <v>211</v>
      </c>
      <c r="I261" s="620" t="s">
        <v>212</v>
      </c>
      <c r="J261" s="620" t="s">
        <v>213</v>
      </c>
      <c r="K261" s="620" t="s">
        <v>214</v>
      </c>
      <c r="L261" s="620" t="s">
        <v>215</v>
      </c>
      <c r="M261" s="362"/>
      <c r="N261" s="809"/>
    </row>
    <row r="262" spans="1:14" s="2" customFormat="1" ht="9.75" customHeight="1">
      <c r="A262" s="68"/>
      <c r="B262" s="68"/>
      <c r="C262" s="849"/>
      <c r="D262" s="849"/>
      <c r="E262" s="849"/>
      <c r="F262" s="850"/>
      <c r="G262" s="851"/>
      <c r="H262" s="730"/>
      <c r="I262" s="903"/>
      <c r="J262" s="730"/>
      <c r="K262" s="730"/>
      <c r="L262" s="730"/>
      <c r="M262" s="362"/>
      <c r="N262" s="809"/>
    </row>
    <row r="263" spans="1:14" s="44" customFormat="1" ht="18.600000000000001">
      <c r="A263" s="146" t="s">
        <v>470</v>
      </c>
      <c r="B263" s="831"/>
      <c r="C263" s="832"/>
      <c r="D263" s="832"/>
      <c r="E263" s="518"/>
      <c r="F263" s="148"/>
      <c r="G263" s="155"/>
      <c r="H263" s="155"/>
      <c r="I263" s="149"/>
      <c r="J263" s="149"/>
      <c r="K263" s="155"/>
      <c r="L263" s="150"/>
      <c r="M263" s="365"/>
      <c r="N263" s="809"/>
    </row>
    <row r="264" spans="1:14" s="6" customFormat="1" ht="13.5" customHeight="1">
      <c r="A264" s="833"/>
      <c r="B264" s="151" t="s">
        <v>471</v>
      </c>
      <c r="C264" s="832"/>
      <c r="D264" s="832"/>
      <c r="E264" s="832"/>
      <c r="F264" s="834"/>
      <c r="G264" s="966"/>
      <c r="H264" s="966"/>
      <c r="I264" s="835"/>
      <c r="J264" s="835"/>
      <c r="K264" s="966"/>
      <c r="L264" s="836"/>
      <c r="M264" s="360"/>
      <c r="N264" s="809"/>
    </row>
    <row r="265" spans="1:14" s="6" customFormat="1" ht="13.5" customHeight="1">
      <c r="A265" s="146" t="s">
        <v>3</v>
      </c>
      <c r="C265" s="422">
        <v>2850205</v>
      </c>
      <c r="D265" s="430" t="s">
        <v>472</v>
      </c>
      <c r="E265" s="574" t="s">
        <v>473</v>
      </c>
      <c r="F265" s="878"/>
      <c r="G265" s="427">
        <v>1</v>
      </c>
      <c r="H265" s="967">
        <v>3.35</v>
      </c>
      <c r="I265" s="967">
        <f>H265/2.20462262</f>
        <v>1.5195344407742675</v>
      </c>
      <c r="J265" s="943">
        <v>180</v>
      </c>
      <c r="K265" s="913">
        <v>603</v>
      </c>
      <c r="L265" s="967">
        <f>K265/2.20462262</f>
        <v>273.51619933936814</v>
      </c>
      <c r="M265" s="360"/>
      <c r="N265" s="807">
        <v>93.513000000000005</v>
      </c>
    </row>
    <row r="266" spans="1:14" s="6" customFormat="1">
      <c r="A266" s="146" t="s">
        <v>3</v>
      </c>
      <c r="C266" s="422" t="s">
        <v>474</v>
      </c>
      <c r="D266" s="430" t="s">
        <v>475</v>
      </c>
      <c r="E266" s="574" t="s">
        <v>476</v>
      </c>
      <c r="F266" s="878"/>
      <c r="G266" s="427">
        <v>1</v>
      </c>
      <c r="H266" s="967">
        <v>6.26</v>
      </c>
      <c r="I266" s="967">
        <f>H266/2.20462262</f>
        <v>2.8394882385811684</v>
      </c>
      <c r="J266" s="943">
        <v>120</v>
      </c>
      <c r="K266" s="913">
        <v>751</v>
      </c>
      <c r="L266" s="967">
        <f>K266/2.20462262</f>
        <v>340.64787015566412</v>
      </c>
      <c r="M266" s="360"/>
      <c r="N266" s="807">
        <v>180.86250000000001</v>
      </c>
    </row>
    <row r="267" spans="1:14" s="6" customFormat="1">
      <c r="A267" s="146" t="s">
        <v>3</v>
      </c>
      <c r="C267" s="422">
        <v>2850230</v>
      </c>
      <c r="D267" s="430" t="s">
        <v>477</v>
      </c>
      <c r="E267" s="574" t="s">
        <v>478</v>
      </c>
      <c r="F267" s="878"/>
      <c r="G267" s="427">
        <v>1</v>
      </c>
      <c r="H267" s="967">
        <v>18.41</v>
      </c>
      <c r="I267" s="967">
        <f>H267/2.20462262</f>
        <v>8.3506355387027646</v>
      </c>
      <c r="J267" s="943">
        <v>45</v>
      </c>
      <c r="K267" s="913">
        <v>829</v>
      </c>
      <c r="L267" s="967">
        <f>K267/2.20462262</f>
        <v>376.02807504533365</v>
      </c>
      <c r="M267" s="360"/>
      <c r="N267" s="807">
        <v>487.32600000000002</v>
      </c>
    </row>
    <row r="268" spans="1:14" s="6" customFormat="1">
      <c r="A268" s="146" t="s">
        <v>3</v>
      </c>
      <c r="C268" s="423" t="s">
        <v>479</v>
      </c>
      <c r="D268" s="430" t="s">
        <v>480</v>
      </c>
      <c r="E268" s="575" t="s">
        <v>481</v>
      </c>
      <c r="F268" s="839"/>
      <c r="G268" s="432">
        <v>1</v>
      </c>
      <c r="H268" s="968">
        <v>16.66</v>
      </c>
      <c r="I268" s="968">
        <f>H268/2.20462262</f>
        <v>7.5568488905371032</v>
      </c>
      <c r="J268" s="837">
        <v>76</v>
      </c>
      <c r="K268" s="945">
        <v>1333</v>
      </c>
      <c r="L268" s="968">
        <f>K268/2.20462262</f>
        <v>604.6386297170443</v>
      </c>
      <c r="M268" s="360"/>
      <c r="N268" s="807">
        <v>472.53149999999999</v>
      </c>
    </row>
    <row r="269" spans="1:14" s="6" customFormat="1" ht="9.75" customHeight="1">
      <c r="A269" s="833"/>
      <c r="C269" s="427"/>
      <c r="D269" s="427"/>
      <c r="E269" s="576"/>
      <c r="F269" s="609"/>
      <c r="G269" s="427"/>
      <c r="H269" s="969"/>
      <c r="I269" s="969"/>
      <c r="J269" s="913"/>
      <c r="K269" s="913"/>
      <c r="L269" s="969"/>
      <c r="M269" s="360"/>
      <c r="N269" s="809"/>
    </row>
    <row r="270" spans="1:14" s="6" customFormat="1" ht="18">
      <c r="A270" s="282" t="s">
        <v>482</v>
      </c>
      <c r="B270" s="820"/>
      <c r="C270" s="427"/>
      <c r="D270" s="427"/>
      <c r="E270" s="609"/>
      <c r="F270" s="427"/>
      <c r="G270" s="969"/>
      <c r="H270" s="969"/>
      <c r="I270" s="913"/>
      <c r="J270" s="913"/>
      <c r="K270" s="969"/>
      <c r="L270" s="660"/>
      <c r="M270" s="360"/>
      <c r="N270" s="809"/>
    </row>
    <row r="271" spans="1:14" s="6" customFormat="1" ht="13.5" customHeight="1">
      <c r="B271" s="258" t="s">
        <v>483</v>
      </c>
      <c r="C271" s="427"/>
      <c r="D271" s="427"/>
      <c r="E271" s="609"/>
      <c r="F271" s="427"/>
      <c r="G271" s="969"/>
      <c r="H271" s="969"/>
      <c r="I271" s="913"/>
      <c r="J271" s="913"/>
      <c r="K271" s="969"/>
      <c r="L271" s="660"/>
      <c r="M271" s="360"/>
      <c r="N271" s="809"/>
    </row>
    <row r="272" spans="1:14" s="6" customFormat="1">
      <c r="A272" s="282" t="s">
        <v>3</v>
      </c>
      <c r="C272" s="422">
        <v>2856405</v>
      </c>
      <c r="D272" s="430" t="s">
        <v>484</v>
      </c>
      <c r="E272" s="577" t="s">
        <v>485</v>
      </c>
      <c r="F272" s="878"/>
      <c r="G272" s="427">
        <v>10</v>
      </c>
      <c r="H272" s="967">
        <v>3.08</v>
      </c>
      <c r="I272" s="967">
        <f>H272/2.20462262</f>
        <v>1.3970645007715652</v>
      </c>
      <c r="J272" s="943">
        <v>84</v>
      </c>
      <c r="K272" s="913">
        <v>259</v>
      </c>
      <c r="L272" s="943">
        <f>K272/2.20462262</f>
        <v>117.48042392851799</v>
      </c>
      <c r="M272" s="360"/>
      <c r="N272" s="807">
        <v>16.390499999999999</v>
      </c>
    </row>
    <row r="273" spans="1:14" s="6" customFormat="1">
      <c r="A273" s="282" t="s">
        <v>3</v>
      </c>
      <c r="C273" s="422" t="s">
        <v>486</v>
      </c>
      <c r="D273" s="430" t="s">
        <v>487</v>
      </c>
      <c r="E273" s="577" t="s">
        <v>488</v>
      </c>
      <c r="F273" s="878"/>
      <c r="G273" s="427">
        <v>10</v>
      </c>
      <c r="H273" s="967">
        <v>4.21</v>
      </c>
      <c r="I273" s="967">
        <f>H273/2.20462262</f>
        <v>1.9096238793013927</v>
      </c>
      <c r="J273" s="943">
        <v>64</v>
      </c>
      <c r="K273" s="913">
        <v>269</v>
      </c>
      <c r="L273" s="943">
        <f>K273/2.20462262</f>
        <v>122.01634763232177</v>
      </c>
      <c r="M273" s="360"/>
      <c r="N273" s="807">
        <v>31.122000000000003</v>
      </c>
    </row>
    <row r="274" spans="1:14" s="6" customFormat="1">
      <c r="A274" s="282" t="s">
        <v>3</v>
      </c>
      <c r="C274" s="423">
        <v>2856430</v>
      </c>
      <c r="D274" s="430" t="s">
        <v>489</v>
      </c>
      <c r="E274" s="578" t="s">
        <v>490</v>
      </c>
      <c r="F274" s="839"/>
      <c r="G274" s="432">
        <v>6</v>
      </c>
      <c r="H274" s="968">
        <v>7.23</v>
      </c>
      <c r="I274" s="968">
        <f>H274/2.20462262</f>
        <v>3.2794728378501357</v>
      </c>
      <c r="J274" s="837">
        <v>64</v>
      </c>
      <c r="K274" s="946">
        <v>462</v>
      </c>
      <c r="L274" s="837">
        <f>K274/2.20462262</f>
        <v>209.55967511573479</v>
      </c>
      <c r="M274" s="360"/>
      <c r="N274" s="807">
        <v>76.923000000000016</v>
      </c>
    </row>
    <row r="275" spans="1:14" s="6" customFormat="1" ht="9.75" customHeight="1">
      <c r="A275" s="833"/>
      <c r="B275" s="820"/>
      <c r="C275" s="427"/>
      <c r="D275" s="427"/>
      <c r="E275" s="474"/>
      <c r="F275" s="427"/>
      <c r="G275" s="969"/>
      <c r="H275" s="969"/>
      <c r="I275" s="913"/>
      <c r="J275" s="913"/>
      <c r="K275" s="913"/>
      <c r="L275" s="660"/>
      <c r="M275" s="360"/>
      <c r="N275" s="809"/>
    </row>
    <row r="276" spans="1:14" s="6" customFormat="1">
      <c r="A276" s="282" t="s">
        <v>60</v>
      </c>
      <c r="B276" s="820"/>
      <c r="C276" s="427"/>
      <c r="D276" s="427"/>
      <c r="E276" s="609"/>
      <c r="F276" s="427"/>
      <c r="G276" s="969"/>
      <c r="H276" s="969"/>
      <c r="I276" s="913"/>
      <c r="J276" s="913"/>
      <c r="K276" s="913"/>
      <c r="L276" s="660"/>
      <c r="M276" s="360"/>
      <c r="N276" s="809"/>
    </row>
    <row r="277" spans="1:14" s="6" customFormat="1" ht="14.25" customHeight="1">
      <c r="A277" s="833"/>
      <c r="B277" s="258" t="s">
        <v>491</v>
      </c>
      <c r="C277" s="427"/>
      <c r="D277" s="427"/>
      <c r="E277" s="609"/>
      <c r="F277" s="427"/>
      <c r="G277" s="969"/>
      <c r="H277" s="969"/>
      <c r="I277" s="913"/>
      <c r="J277" s="913"/>
      <c r="K277" s="913"/>
      <c r="L277" s="660"/>
      <c r="M277" s="360"/>
      <c r="N277" s="809"/>
    </row>
    <row r="278" spans="1:14" s="6" customFormat="1">
      <c r="A278" s="282" t="s">
        <v>3</v>
      </c>
      <c r="C278" s="422">
        <v>2856102</v>
      </c>
      <c r="D278" s="430" t="s">
        <v>492</v>
      </c>
      <c r="E278" s="574" t="s">
        <v>493</v>
      </c>
      <c r="F278" s="878"/>
      <c r="G278" s="427">
        <v>10</v>
      </c>
      <c r="H278" s="970">
        <v>0.43</v>
      </c>
      <c r="I278" s="970">
        <f>H278/2.20462262</f>
        <v>0.19504471926356268</v>
      </c>
      <c r="J278" s="943">
        <v>270</v>
      </c>
      <c r="K278" s="913">
        <v>117</v>
      </c>
      <c r="L278" s="943">
        <f>K278/2.20462262</f>
        <v>53.070307334504264</v>
      </c>
      <c r="M278" s="360"/>
      <c r="N278" s="807">
        <v>12.652500000000002</v>
      </c>
    </row>
    <row r="279" spans="1:14" s="6" customFormat="1">
      <c r="A279" s="282" t="s">
        <v>3</v>
      </c>
      <c r="C279" s="423">
        <v>2856101</v>
      </c>
      <c r="D279" s="430" t="s">
        <v>494</v>
      </c>
      <c r="E279" s="575" t="s">
        <v>495</v>
      </c>
      <c r="F279" s="839"/>
      <c r="G279" s="432">
        <v>25</v>
      </c>
      <c r="H279" s="971">
        <v>0.56999999999999995</v>
      </c>
      <c r="I279" s="971">
        <f>H279/2.20462262</f>
        <v>0.2585476511168156</v>
      </c>
      <c r="J279" s="837">
        <v>270</v>
      </c>
      <c r="K279" s="945">
        <v>155</v>
      </c>
      <c r="L279" s="837">
        <f>K279/2.20462262</f>
        <v>70.306817408958636</v>
      </c>
      <c r="M279" s="360"/>
      <c r="N279" s="807">
        <v>6.0165000000000006</v>
      </c>
    </row>
    <row r="280" spans="1:14" s="6" customFormat="1" ht="9.75" customHeight="1">
      <c r="A280" s="833"/>
      <c r="C280" s="427"/>
      <c r="D280" s="427"/>
      <c r="E280" s="576"/>
      <c r="F280" s="609"/>
      <c r="G280" s="427"/>
      <c r="H280" s="960"/>
      <c r="I280" s="960"/>
      <c r="J280" s="913"/>
      <c r="K280" s="913"/>
      <c r="L280" s="913"/>
      <c r="M280" s="360"/>
      <c r="N280" s="809"/>
    </row>
    <row r="281" spans="1:14" s="6" customFormat="1">
      <c r="A281" s="282" t="s">
        <v>61</v>
      </c>
      <c r="B281" s="820"/>
      <c r="C281" s="427"/>
      <c r="D281" s="427"/>
      <c r="E281" s="609"/>
      <c r="F281" s="427"/>
      <c r="G281" s="969"/>
      <c r="H281" s="960"/>
      <c r="I281" s="913"/>
      <c r="J281" s="913"/>
      <c r="K281" s="913"/>
      <c r="L281" s="660"/>
      <c r="M281" s="360"/>
      <c r="N281" s="809"/>
    </row>
    <row r="282" spans="1:14" s="6" customFormat="1" ht="14.25" customHeight="1">
      <c r="A282" s="833"/>
      <c r="B282" s="258" t="s">
        <v>496</v>
      </c>
      <c r="C282" s="427"/>
      <c r="D282" s="427"/>
      <c r="E282" s="609"/>
      <c r="F282" s="427"/>
      <c r="G282" s="969"/>
      <c r="H282" s="960"/>
      <c r="I282" s="913"/>
      <c r="J282" s="913"/>
      <c r="K282" s="913"/>
      <c r="L282" s="660"/>
      <c r="M282" s="360"/>
      <c r="N282" s="809"/>
    </row>
    <row r="283" spans="1:14" s="6" customFormat="1">
      <c r="A283" s="282" t="s">
        <v>3</v>
      </c>
      <c r="C283" s="422" t="s">
        <v>497</v>
      </c>
      <c r="D283" s="430" t="s">
        <v>498</v>
      </c>
      <c r="E283" s="574" t="s">
        <v>493</v>
      </c>
      <c r="F283" s="878"/>
      <c r="G283" s="427">
        <v>10</v>
      </c>
      <c r="H283" s="970">
        <v>0.44</v>
      </c>
      <c r="I283" s="970">
        <f>H283/2.20462262</f>
        <v>0.19958064296736647</v>
      </c>
      <c r="J283" s="943">
        <v>270</v>
      </c>
      <c r="K283" s="913">
        <v>118</v>
      </c>
      <c r="L283" s="943">
        <f>K283/2.20462262</f>
        <v>53.523899704884641</v>
      </c>
      <c r="M283" s="360"/>
      <c r="N283" s="807">
        <v>12.652500000000002</v>
      </c>
    </row>
    <row r="284" spans="1:14" s="6" customFormat="1">
      <c r="A284" s="282" t="s">
        <v>3</v>
      </c>
      <c r="C284" s="423" t="s">
        <v>499</v>
      </c>
      <c r="D284" s="430" t="s">
        <v>500</v>
      </c>
      <c r="E284" s="575" t="s">
        <v>495</v>
      </c>
      <c r="F284" s="839"/>
      <c r="G284" s="432">
        <v>25</v>
      </c>
      <c r="H284" s="971">
        <v>0.56999999999999995</v>
      </c>
      <c r="I284" s="971">
        <f>H284/2.20462262</f>
        <v>0.2585476511168156</v>
      </c>
      <c r="J284" s="837">
        <v>270</v>
      </c>
      <c r="K284" s="945">
        <v>153</v>
      </c>
      <c r="L284" s="837">
        <f>K284/2.20462262</f>
        <v>69.399632668197881</v>
      </c>
      <c r="M284" s="360"/>
      <c r="N284" s="807">
        <v>6.0165000000000006</v>
      </c>
    </row>
    <row r="285" spans="1:14" s="6" customFormat="1" ht="9.75" customHeight="1">
      <c r="A285" s="833"/>
      <c r="B285" s="820"/>
      <c r="C285" s="427"/>
      <c r="D285" s="427"/>
      <c r="E285" s="609"/>
      <c r="F285" s="427"/>
      <c r="G285" s="960"/>
      <c r="H285" s="960"/>
      <c r="I285" s="913"/>
      <c r="J285" s="913"/>
      <c r="K285" s="913"/>
      <c r="L285" s="660"/>
      <c r="M285" s="360"/>
      <c r="N285" s="809"/>
    </row>
    <row r="286" spans="1:14" s="6" customFormat="1">
      <c r="A286" s="282" t="s">
        <v>62</v>
      </c>
      <c r="B286" s="820"/>
      <c r="C286" s="427"/>
      <c r="D286" s="427"/>
      <c r="E286" s="609"/>
      <c r="F286" s="427"/>
      <c r="G286" s="960"/>
      <c r="H286" s="960"/>
      <c r="I286" s="913"/>
      <c r="J286" s="913"/>
      <c r="K286" s="913"/>
      <c r="L286" s="660"/>
      <c r="M286" s="360"/>
      <c r="N286" s="809"/>
    </row>
    <row r="287" spans="1:14" s="6" customFormat="1" ht="14.25" customHeight="1">
      <c r="A287" s="833"/>
      <c r="B287" s="258" t="s">
        <v>501</v>
      </c>
      <c r="C287" s="427"/>
      <c r="D287" s="427"/>
      <c r="E287" s="609"/>
      <c r="F287" s="427"/>
      <c r="G287" s="960"/>
      <c r="H287" s="960"/>
      <c r="I287" s="913"/>
      <c r="J287" s="913"/>
      <c r="K287" s="913"/>
      <c r="L287" s="660"/>
      <c r="M287" s="360"/>
      <c r="N287" s="809"/>
    </row>
    <row r="288" spans="1:14" s="6" customFormat="1">
      <c r="A288" s="282" t="s">
        <v>3</v>
      </c>
      <c r="C288" s="504" t="s">
        <v>502</v>
      </c>
      <c r="D288" s="430" t="s">
        <v>503</v>
      </c>
      <c r="E288" s="579" t="s">
        <v>504</v>
      </c>
      <c r="F288" s="609"/>
      <c r="G288" s="504">
        <v>10</v>
      </c>
      <c r="H288" s="960">
        <v>0.36</v>
      </c>
      <c r="I288" s="970">
        <f>H288/2.20462262</f>
        <v>0.1632932533369362</v>
      </c>
      <c r="J288" s="913">
        <v>270</v>
      </c>
      <c r="K288" s="943">
        <v>98</v>
      </c>
      <c r="L288" s="913">
        <f>K288/2.20462262</f>
        <v>44.452052297277078</v>
      </c>
      <c r="M288" s="360"/>
      <c r="N288" s="807">
        <v>6.237000000000001</v>
      </c>
    </row>
    <row r="289" spans="1:14" s="6" customFormat="1">
      <c r="A289" s="282" t="s">
        <v>3</v>
      </c>
      <c r="C289" s="504" t="s">
        <v>505</v>
      </c>
      <c r="D289" s="430" t="s">
        <v>506</v>
      </c>
      <c r="E289" s="579" t="s">
        <v>507</v>
      </c>
      <c r="F289" s="609"/>
      <c r="G289" s="504">
        <v>25</v>
      </c>
      <c r="H289" s="960">
        <v>0.62</v>
      </c>
      <c r="I289" s="970">
        <f>H289/2.20462262</f>
        <v>0.28122726963583455</v>
      </c>
      <c r="J289" s="913">
        <v>270</v>
      </c>
      <c r="K289" s="943">
        <v>168</v>
      </c>
      <c r="L289" s="913">
        <f>K289/2.20462262</f>
        <v>76.203518223903558</v>
      </c>
      <c r="M289" s="360"/>
      <c r="N289" s="807">
        <v>5.6174999999999997</v>
      </c>
    </row>
    <row r="290" spans="1:14" s="6" customFormat="1">
      <c r="A290" s="282" t="s">
        <v>3</v>
      </c>
      <c r="C290" s="504" t="s">
        <v>508</v>
      </c>
      <c r="D290" s="430" t="s">
        <v>509</v>
      </c>
      <c r="E290" s="579" t="s">
        <v>510</v>
      </c>
      <c r="F290" s="609"/>
      <c r="G290" s="504">
        <v>10</v>
      </c>
      <c r="H290" s="960">
        <v>0.36</v>
      </c>
      <c r="I290" s="970">
        <f>H290/2.20462262</f>
        <v>0.1632932533369362</v>
      </c>
      <c r="J290" s="913">
        <v>270</v>
      </c>
      <c r="K290" s="943">
        <v>98</v>
      </c>
      <c r="L290" s="913">
        <f>K290/2.20462262</f>
        <v>44.452052297277078</v>
      </c>
      <c r="M290" s="360"/>
      <c r="N290" s="807">
        <v>6.237000000000001</v>
      </c>
    </row>
    <row r="291" spans="1:14" s="6" customFormat="1">
      <c r="A291" s="282" t="s">
        <v>3</v>
      </c>
      <c r="C291" s="659" t="s">
        <v>511</v>
      </c>
      <c r="D291" s="430" t="s">
        <v>512</v>
      </c>
      <c r="E291" s="580" t="s">
        <v>513</v>
      </c>
      <c r="F291" s="886"/>
      <c r="G291" s="659">
        <v>25</v>
      </c>
      <c r="H291" s="972">
        <v>0.62</v>
      </c>
      <c r="I291" s="971">
        <f>H291/2.20462262</f>
        <v>0.28122726963583455</v>
      </c>
      <c r="J291" s="946">
        <v>270</v>
      </c>
      <c r="K291" s="837">
        <v>168</v>
      </c>
      <c r="L291" s="946">
        <f>K291/2.20462262</f>
        <v>76.203518223903558</v>
      </c>
      <c r="M291" s="360"/>
      <c r="N291" s="807">
        <v>5.6174999999999997</v>
      </c>
    </row>
    <row r="292" spans="1:14" s="6" customFormat="1" ht="9.75" customHeight="1">
      <c r="A292" s="833"/>
      <c r="C292" s="427"/>
      <c r="D292" s="427"/>
      <c r="E292" s="449"/>
      <c r="F292" s="609"/>
      <c r="G292" s="427"/>
      <c r="H292" s="960"/>
      <c r="I292" s="960"/>
      <c r="J292" s="913"/>
      <c r="K292" s="913"/>
      <c r="L292" s="913"/>
      <c r="M292" s="360"/>
      <c r="N292" s="809"/>
    </row>
    <row r="293" spans="1:14" s="6" customFormat="1">
      <c r="A293" s="282" t="s">
        <v>63</v>
      </c>
      <c r="B293" s="820"/>
      <c r="C293" s="427"/>
      <c r="D293" s="427"/>
      <c r="E293" s="609"/>
      <c r="F293" s="427"/>
      <c r="G293" s="960"/>
      <c r="H293" s="960"/>
      <c r="I293" s="913"/>
      <c r="J293" s="913"/>
      <c r="K293" s="913"/>
      <c r="L293" s="660"/>
      <c r="M293" s="360"/>
      <c r="N293" s="809"/>
    </row>
    <row r="294" spans="1:14" s="6" customFormat="1">
      <c r="A294" s="833"/>
      <c r="B294" s="258" t="s">
        <v>514</v>
      </c>
      <c r="C294" s="484"/>
      <c r="D294" s="484"/>
      <c r="E294" s="449"/>
      <c r="F294" s="609"/>
      <c r="G294" s="427"/>
      <c r="H294" s="960"/>
      <c r="I294" s="960"/>
      <c r="J294" s="913"/>
      <c r="K294" s="913"/>
      <c r="L294" s="913"/>
      <c r="M294" s="360"/>
      <c r="N294" s="809"/>
    </row>
    <row r="295" spans="1:14" s="6" customFormat="1">
      <c r="A295" s="282" t="s">
        <v>3</v>
      </c>
      <c r="C295" s="422">
        <v>2856601</v>
      </c>
      <c r="D295" s="430" t="s">
        <v>515</v>
      </c>
      <c r="E295" s="973" t="s">
        <v>516</v>
      </c>
      <c r="F295" s="878"/>
      <c r="G295" s="427">
        <v>10</v>
      </c>
      <c r="H295" s="970">
        <v>0.61</v>
      </c>
      <c r="I295" s="970">
        <f>H295/2.20462262</f>
        <v>0.27669134593203076</v>
      </c>
      <c r="J295" s="943">
        <v>120</v>
      </c>
      <c r="K295" s="913">
        <v>73</v>
      </c>
      <c r="L295" s="943">
        <f>K295/2.20462262</f>
        <v>33.11224303776762</v>
      </c>
      <c r="M295" s="360"/>
      <c r="N295" s="807">
        <v>7.1819999999999995</v>
      </c>
    </row>
    <row r="296" spans="1:14" s="6" customFormat="1">
      <c r="A296" s="282" t="s">
        <v>3</v>
      </c>
      <c r="C296" s="423">
        <v>2856625</v>
      </c>
      <c r="D296" s="430" t="s">
        <v>517</v>
      </c>
      <c r="E296" s="633" t="s">
        <v>518</v>
      </c>
      <c r="F296" s="839"/>
      <c r="G296" s="432">
        <v>25</v>
      </c>
      <c r="H296" s="971">
        <v>1.46</v>
      </c>
      <c r="I296" s="971">
        <f>H296/2.20462262</f>
        <v>0.66224486075535238</v>
      </c>
      <c r="J296" s="837">
        <v>120</v>
      </c>
      <c r="K296" s="945">
        <v>175</v>
      </c>
      <c r="L296" s="837">
        <f>K296/2.20462262</f>
        <v>79.3786648165662</v>
      </c>
      <c r="M296" s="360"/>
      <c r="N296" s="807">
        <v>6.4260000000000002</v>
      </c>
    </row>
    <row r="297" spans="1:14" s="6" customFormat="1" ht="9.75" customHeight="1">
      <c r="A297" s="833"/>
      <c r="B297" s="820"/>
      <c r="C297" s="427"/>
      <c r="D297" s="427"/>
      <c r="E297" s="959"/>
      <c r="F297" s="427"/>
      <c r="G297" s="969"/>
      <c r="H297" s="969"/>
      <c r="I297" s="913"/>
      <c r="J297" s="913"/>
      <c r="K297" s="913"/>
      <c r="L297" s="660"/>
      <c r="M297" s="360"/>
      <c r="N297" s="809"/>
    </row>
    <row r="298" spans="1:14" s="6" customFormat="1">
      <c r="A298" s="282" t="s">
        <v>64</v>
      </c>
      <c r="B298" s="820"/>
      <c r="C298" s="427"/>
      <c r="D298" s="427"/>
      <c r="E298" s="959"/>
      <c r="F298" s="427"/>
      <c r="G298" s="969"/>
      <c r="H298" s="969"/>
      <c r="I298" s="913"/>
      <c r="J298" s="913"/>
      <c r="K298" s="913"/>
      <c r="L298" s="660"/>
      <c r="M298" s="360"/>
      <c r="N298" s="809"/>
    </row>
    <row r="299" spans="1:14" s="6" customFormat="1" ht="14.25" customHeight="1">
      <c r="A299" s="833"/>
      <c r="B299" s="258" t="s">
        <v>519</v>
      </c>
      <c r="C299" s="427"/>
      <c r="D299" s="427"/>
      <c r="E299" s="959"/>
      <c r="F299" s="427"/>
      <c r="G299" s="969"/>
      <c r="H299" s="969"/>
      <c r="I299" s="913"/>
      <c r="J299" s="913"/>
      <c r="K299" s="913"/>
      <c r="L299" s="660"/>
      <c r="M299" s="360"/>
      <c r="N299" s="809"/>
    </row>
    <row r="300" spans="1:14" s="156" customFormat="1" ht="36" customHeight="1">
      <c r="A300" s="282" t="s">
        <v>3</v>
      </c>
      <c r="C300" s="824" t="s">
        <v>520</v>
      </c>
      <c r="D300" s="430" t="s">
        <v>521</v>
      </c>
      <c r="E300" s="1231" t="s">
        <v>522</v>
      </c>
      <c r="F300" s="1232"/>
      <c r="G300" s="824">
        <v>1</v>
      </c>
      <c r="H300" s="974">
        <v>0.56999999999999995</v>
      </c>
      <c r="I300" s="974">
        <f>H300/2.20462262</f>
        <v>0.2585476511168156</v>
      </c>
      <c r="J300" s="975">
        <v>120</v>
      </c>
      <c r="K300" s="976">
        <v>68</v>
      </c>
      <c r="L300" s="977">
        <f>K300/2.20462262</f>
        <v>30.844281185865725</v>
      </c>
      <c r="M300" s="366"/>
      <c r="N300" s="807">
        <v>54.988500000000002</v>
      </c>
    </row>
    <row r="301" spans="1:14" s="2" customFormat="1" ht="14.1" customHeight="1" thickBot="1">
      <c r="A301" s="48"/>
      <c r="B301" s="192"/>
      <c r="C301" s="840"/>
      <c r="D301" s="840"/>
      <c r="E301" s="840"/>
      <c r="F301" s="936"/>
      <c r="G301" s="937"/>
      <c r="H301" s="938"/>
      <c r="I301" s="938"/>
      <c r="J301" s="938"/>
      <c r="K301" s="938"/>
      <c r="L301" s="938"/>
      <c r="M301" s="362"/>
      <c r="N301" s="809"/>
    </row>
    <row r="302" spans="1:14" s="2" customFormat="1" ht="14.1" customHeight="1" thickTop="1">
      <c r="A302" s="49"/>
      <c r="B302" s="68"/>
      <c r="C302" s="821"/>
      <c r="D302" s="821"/>
      <c r="E302" s="821"/>
      <c r="F302" s="978"/>
      <c r="G302" s="427"/>
      <c r="H302" s="718"/>
      <c r="I302" s="718"/>
      <c r="J302" s="718"/>
      <c r="K302" s="718"/>
      <c r="L302" s="718"/>
      <c r="M302" s="362"/>
      <c r="N302" s="809"/>
    </row>
    <row r="303" spans="1:14" s="2" customFormat="1">
      <c r="A303" s="559" t="s">
        <v>523</v>
      </c>
      <c r="B303" s="569"/>
      <c r="C303" s="561"/>
      <c r="D303" s="561"/>
      <c r="E303" s="561"/>
      <c r="F303" s="570"/>
      <c r="G303" s="563"/>
      <c r="H303" s="564"/>
      <c r="I303" s="564"/>
      <c r="J303" s="564"/>
      <c r="K303" s="564"/>
      <c r="L303" s="564"/>
      <c r="M303" s="362"/>
      <c r="N303" s="809"/>
    </row>
    <row r="304" spans="1:14" s="2" customFormat="1" ht="14.1" customHeight="1">
      <c r="A304" s="25"/>
      <c r="B304" s="68"/>
      <c r="C304" s="65"/>
      <c r="D304" s="65"/>
      <c r="E304" s="65"/>
      <c r="F304" s="66"/>
      <c r="G304" s="57"/>
      <c r="H304" s="67"/>
      <c r="I304" s="67"/>
      <c r="J304" s="67"/>
      <c r="K304" s="67"/>
      <c r="L304" s="67"/>
      <c r="M304" s="362"/>
      <c r="N304" s="809"/>
    </row>
    <row r="305" spans="1:14" s="44" customFormat="1">
      <c r="A305" s="17" t="s">
        <v>524</v>
      </c>
      <c r="B305" s="9"/>
      <c r="C305" s="21"/>
      <c r="D305" s="21"/>
      <c r="E305" s="21"/>
      <c r="F305" s="22"/>
      <c r="G305" s="3"/>
      <c r="H305" s="117"/>
      <c r="I305" s="117"/>
      <c r="J305" s="117"/>
      <c r="K305" s="117"/>
      <c r="L305" s="117"/>
      <c r="M305" s="365"/>
      <c r="N305" s="809"/>
    </row>
    <row r="306" spans="1:14" s="6" customFormat="1">
      <c r="A306" s="820" t="s">
        <v>218</v>
      </c>
      <c r="B306" s="23" t="s">
        <v>525</v>
      </c>
      <c r="C306" s="821"/>
      <c r="D306" s="821"/>
      <c r="E306" s="821"/>
      <c r="F306" s="822"/>
      <c r="G306" s="427"/>
      <c r="H306" s="429"/>
      <c r="I306" s="429"/>
      <c r="J306" s="429"/>
      <c r="K306" s="429"/>
      <c r="L306" s="429"/>
      <c r="M306" s="360"/>
      <c r="N306" s="809"/>
    </row>
    <row r="307" spans="1:14" s="6" customFormat="1">
      <c r="A307" s="17" t="s">
        <v>3</v>
      </c>
      <c r="B307" s="23"/>
      <c r="C307" s="422" t="s">
        <v>526</v>
      </c>
      <c r="D307" s="430" t="s">
        <v>527</v>
      </c>
      <c r="E307" s="422">
        <v>1</v>
      </c>
      <c r="F307" s="979" t="s">
        <v>528</v>
      </c>
      <c r="G307" s="427">
        <v>1</v>
      </c>
      <c r="H307" s="961">
        <v>7</v>
      </c>
      <c r="I307" s="848">
        <f>H307/2.2046</f>
        <v>3.1751791708246393</v>
      </c>
      <c r="J307" s="428">
        <v>24</v>
      </c>
      <c r="K307" s="429">
        <f>J307*7.5</f>
        <v>180</v>
      </c>
      <c r="L307" s="428">
        <f>K307/2.2046</f>
        <v>81.64746439263358</v>
      </c>
      <c r="M307" s="360"/>
      <c r="N307" s="807">
        <v>103.92900000000002</v>
      </c>
    </row>
    <row r="308" spans="1:14" s="6" customFormat="1">
      <c r="A308" s="17" t="s">
        <v>3</v>
      </c>
      <c r="B308" s="23"/>
      <c r="C308" s="423" t="s">
        <v>529</v>
      </c>
      <c r="D308" s="430" t="s">
        <v>530</v>
      </c>
      <c r="E308" s="423">
        <v>1</v>
      </c>
      <c r="F308" s="827" t="s">
        <v>531</v>
      </c>
      <c r="G308" s="432">
        <v>1</v>
      </c>
      <c r="H308" s="963">
        <v>42</v>
      </c>
      <c r="I308" s="980">
        <f>H308/2.2046</f>
        <v>19.051075024947835</v>
      </c>
      <c r="J308" s="433">
        <v>6</v>
      </c>
      <c r="K308" s="434">
        <f>J308*42.5</f>
        <v>255</v>
      </c>
      <c r="L308" s="433">
        <f>K308/2.2046</f>
        <v>115.66724122289757</v>
      </c>
      <c r="M308" s="360"/>
      <c r="N308" s="807">
        <v>509.98500000000001</v>
      </c>
    </row>
    <row r="309" spans="1:14" s="6" customFormat="1" ht="14.1" customHeight="1">
      <c r="A309" s="820"/>
      <c r="B309" s="23"/>
      <c r="C309" s="427"/>
      <c r="D309" s="427"/>
      <c r="E309" s="427"/>
      <c r="F309" s="421"/>
      <c r="G309" s="427"/>
      <c r="H309" s="429"/>
      <c r="I309" s="429"/>
      <c r="J309" s="429"/>
      <c r="K309" s="429"/>
      <c r="L309" s="429"/>
      <c r="M309" s="360"/>
      <c r="N309" s="809"/>
    </row>
    <row r="310" spans="1:14" s="6" customFormat="1" ht="6.75" customHeight="1">
      <c r="A310" s="820"/>
      <c r="B310" s="23"/>
      <c r="C310" s="427"/>
      <c r="D310" s="427"/>
      <c r="E310" s="427"/>
      <c r="F310" s="175"/>
      <c r="G310" s="175"/>
      <c r="H310" s="848"/>
      <c r="I310" s="848"/>
      <c r="J310" s="429"/>
      <c r="K310" s="429"/>
      <c r="L310" s="429"/>
      <c r="M310" s="360"/>
      <c r="N310" s="809"/>
    </row>
    <row r="311" spans="1:14" s="6" customFormat="1" ht="16.5" customHeight="1" thickBot="1">
      <c r="A311" s="820"/>
      <c r="B311" s="23"/>
      <c r="C311" s="427"/>
      <c r="D311" s="427"/>
      <c r="E311" s="427"/>
      <c r="F311" s="175"/>
      <c r="G311" s="175"/>
      <c r="H311" s="848"/>
      <c r="I311" s="848"/>
      <c r="J311" s="429"/>
      <c r="K311" s="429"/>
      <c r="L311" s="429"/>
      <c r="M311" s="360"/>
      <c r="N311" s="809"/>
    </row>
    <row r="312" spans="1:14" s="6" customFormat="1" ht="51.75" customHeight="1" thickBot="1">
      <c r="A312" s="549"/>
      <c r="B312" s="617"/>
      <c r="C312" s="618" t="s">
        <v>207</v>
      </c>
      <c r="D312" s="619" t="s">
        <v>250</v>
      </c>
      <c r="E312" s="1224" t="s">
        <v>209</v>
      </c>
      <c r="F312" s="1225"/>
      <c r="G312" s="618" t="s">
        <v>210</v>
      </c>
      <c r="H312" s="620" t="s">
        <v>211</v>
      </c>
      <c r="I312" s="620" t="s">
        <v>212</v>
      </c>
      <c r="J312" s="620" t="s">
        <v>213</v>
      </c>
      <c r="K312" s="620" t="s">
        <v>214</v>
      </c>
      <c r="L312" s="620" t="s">
        <v>215</v>
      </c>
      <c r="M312" s="360"/>
      <c r="N312" s="809"/>
    </row>
    <row r="313" spans="1:14" s="6" customFormat="1" ht="10.5" customHeight="1">
      <c r="A313" s="820"/>
      <c r="B313" s="23"/>
      <c r="C313" s="427"/>
      <c r="D313" s="427"/>
      <c r="E313" s="427"/>
      <c r="F313" s="175"/>
      <c r="G313" s="175"/>
      <c r="H313" s="848"/>
      <c r="I313" s="848"/>
      <c r="J313" s="429"/>
      <c r="K313" s="429"/>
      <c r="L313" s="429"/>
      <c r="M313" s="360"/>
      <c r="N313" s="809"/>
    </row>
    <row r="314" spans="1:14" s="6" customFormat="1" ht="19.5" customHeight="1">
      <c r="A314" s="146" t="s">
        <v>67</v>
      </c>
      <c r="B314" s="330"/>
      <c r="C314" s="485"/>
      <c r="D314" s="485"/>
      <c r="E314" s="427"/>
      <c r="F314" s="175"/>
      <c r="G314" s="175"/>
      <c r="H314" s="848"/>
      <c r="I314" s="848"/>
      <c r="J314" s="429"/>
      <c r="K314" s="429"/>
      <c r="L314" s="429"/>
      <c r="M314" s="360"/>
      <c r="N314" s="809"/>
    </row>
    <row r="315" spans="1:14" s="6" customFormat="1" ht="13.5" customHeight="1">
      <c r="A315" s="146"/>
      <c r="B315" s="323" t="s">
        <v>532</v>
      </c>
      <c r="C315" s="427"/>
      <c r="D315" s="427"/>
      <c r="E315" s="427"/>
      <c r="F315" s="175"/>
      <c r="G315" s="175"/>
      <c r="H315" s="848"/>
      <c r="I315" s="848"/>
      <c r="J315" s="429"/>
      <c r="K315" s="429"/>
      <c r="L315" s="429"/>
      <c r="M315" s="415"/>
      <c r="N315" s="809"/>
    </row>
    <row r="316" spans="1:14" s="6" customFormat="1" ht="14.25" customHeight="1">
      <c r="A316" s="146" t="s">
        <v>3</v>
      </c>
      <c r="B316" s="23"/>
      <c r="C316" s="422" t="s">
        <v>533</v>
      </c>
      <c r="D316" s="430" t="s">
        <v>534</v>
      </c>
      <c r="E316" s="422">
        <v>1</v>
      </c>
      <c r="F316" s="979" t="s">
        <v>535</v>
      </c>
      <c r="G316" s="427">
        <v>1</v>
      </c>
      <c r="H316" s="981">
        <v>41</v>
      </c>
      <c r="I316" s="982">
        <f>H316/2.2</f>
        <v>18.636363636363633</v>
      </c>
      <c r="J316" s="428">
        <v>8</v>
      </c>
      <c r="K316" s="429">
        <f>H316*G316*J316</f>
        <v>328</v>
      </c>
      <c r="L316" s="428">
        <f>K316/2.2</f>
        <v>149.09090909090907</v>
      </c>
      <c r="M316" s="983"/>
      <c r="N316" s="807">
        <v>438.00749999999994</v>
      </c>
    </row>
    <row r="317" spans="1:14" s="6" customFormat="1" ht="13.5" customHeight="1">
      <c r="A317" s="146"/>
      <c r="B317" s="23"/>
      <c r="C317" s="422">
        <v>2850605</v>
      </c>
      <c r="D317" s="430" t="s">
        <v>536</v>
      </c>
      <c r="E317" s="422">
        <v>1</v>
      </c>
      <c r="F317" s="984" t="s">
        <v>537</v>
      </c>
      <c r="G317" s="427">
        <v>1</v>
      </c>
      <c r="H317" s="684">
        <v>7</v>
      </c>
      <c r="I317" s="982">
        <f>H317/2.2</f>
        <v>3.1818181818181817</v>
      </c>
      <c r="J317" s="684">
        <v>49</v>
      </c>
      <c r="K317" s="718">
        <v>393</v>
      </c>
      <c r="L317" s="428">
        <f>K317/2.2</f>
        <v>178.63636363636363</v>
      </c>
      <c r="M317" s="983"/>
      <c r="N317" s="816">
        <v>78.802500000000009</v>
      </c>
    </row>
    <row r="318" spans="1:14" s="6" customFormat="1" ht="53.25" customHeight="1">
      <c r="A318" s="146"/>
      <c r="B318" s="23"/>
      <c r="C318" s="422">
        <v>2850618</v>
      </c>
      <c r="D318" s="430" t="s">
        <v>536</v>
      </c>
      <c r="E318" s="425">
        <v>1</v>
      </c>
      <c r="F318" s="985" t="s">
        <v>538</v>
      </c>
      <c r="G318" s="427">
        <v>9</v>
      </c>
      <c r="H318" s="684">
        <v>7</v>
      </c>
      <c r="I318" s="982">
        <f>H318/2.2</f>
        <v>3.1818181818181817</v>
      </c>
      <c r="J318" s="684">
        <v>2</v>
      </c>
      <c r="K318" s="718">
        <v>176</v>
      </c>
      <c r="L318" s="428">
        <f>K318/2.2</f>
        <v>80</v>
      </c>
      <c r="M318" s="983"/>
      <c r="N318" s="816">
        <v>78.802500000000009</v>
      </c>
    </row>
    <row r="319" spans="1:14" s="6" customFormat="1" ht="57" customHeight="1">
      <c r="A319" s="146"/>
      <c r="B319" s="23"/>
      <c r="C319" s="423">
        <v>2850636</v>
      </c>
      <c r="D319" s="430" t="s">
        <v>536</v>
      </c>
      <c r="E319" s="430">
        <v>1</v>
      </c>
      <c r="F319" s="986" t="s">
        <v>539</v>
      </c>
      <c r="G319" s="432">
        <v>9</v>
      </c>
      <c r="H319" s="674">
        <v>7</v>
      </c>
      <c r="I319" s="987">
        <f>H319/2.2</f>
        <v>3.1818181818181817</v>
      </c>
      <c r="J319" s="674">
        <v>4</v>
      </c>
      <c r="K319" s="875">
        <v>302</v>
      </c>
      <c r="L319" s="433">
        <f>K319/2.2</f>
        <v>137.27272727272725</v>
      </c>
      <c r="M319" s="983"/>
      <c r="N319" s="816">
        <v>78.802500000000009</v>
      </c>
    </row>
    <row r="320" spans="1:14" s="6" customFormat="1" ht="14.1" customHeight="1" thickBot="1">
      <c r="A320" s="876"/>
      <c r="B320" s="876"/>
      <c r="C320" s="486"/>
      <c r="D320" s="486"/>
      <c r="E320" s="840"/>
      <c r="F320" s="840" t="s">
        <v>3</v>
      </c>
      <c r="G320" s="988"/>
      <c r="H320" s="937"/>
      <c r="I320" s="989"/>
      <c r="J320" s="989"/>
      <c r="K320" s="989"/>
      <c r="L320" s="990"/>
      <c r="M320" s="360"/>
      <c r="N320" s="809"/>
    </row>
    <row r="321" spans="1:14" s="2" customFormat="1" ht="12" customHeight="1" thickTop="1">
      <c r="A321" s="49"/>
      <c r="B321" s="49"/>
      <c r="C321" s="57"/>
      <c r="D321" s="57"/>
      <c r="E321" s="591"/>
      <c r="F321" s="821"/>
      <c r="G321" s="978"/>
      <c r="H321" s="427"/>
      <c r="I321" s="429"/>
      <c r="J321" s="429"/>
      <c r="K321" s="429"/>
      <c r="L321" s="991"/>
      <c r="M321" s="362"/>
      <c r="N321" s="809"/>
    </row>
    <row r="322" spans="1:14" s="2" customFormat="1">
      <c r="A322" s="559" t="s">
        <v>540</v>
      </c>
      <c r="B322" s="569"/>
      <c r="C322" s="561"/>
      <c r="D322" s="561"/>
      <c r="E322" s="561"/>
      <c r="F322" s="817"/>
      <c r="G322" s="563"/>
      <c r="H322" s="818"/>
      <c r="I322" s="818"/>
      <c r="J322" s="818"/>
      <c r="K322" s="818"/>
      <c r="L322" s="818"/>
      <c r="M322" s="362"/>
      <c r="N322" s="809"/>
    </row>
    <row r="323" spans="1:14" s="2" customFormat="1" ht="12" customHeight="1">
      <c r="A323" s="820"/>
      <c r="B323" s="68"/>
      <c r="C323" s="65"/>
      <c r="D323" s="65"/>
      <c r="E323" s="65"/>
      <c r="F323" s="70"/>
      <c r="G323" s="718"/>
      <c r="H323" s="718"/>
      <c r="I323" s="718"/>
      <c r="J323" s="718"/>
      <c r="K323" s="718"/>
      <c r="L323" s="992"/>
      <c r="M323" s="362"/>
      <c r="N323" s="809"/>
    </row>
    <row r="324" spans="1:14" s="5" customFormat="1" ht="14.45" customHeight="1">
      <c r="A324" s="17" t="s">
        <v>541</v>
      </c>
      <c r="B324" s="831"/>
      <c r="C324" s="832"/>
      <c r="D324" s="832"/>
      <c r="E324" s="518"/>
      <c r="F324" s="148"/>
      <c r="G324" s="149"/>
      <c r="H324" s="149"/>
      <c r="I324" s="149"/>
      <c r="J324" s="149"/>
      <c r="K324" s="149"/>
      <c r="L324" s="150"/>
      <c r="M324" s="660"/>
      <c r="N324" s="809"/>
    </row>
    <row r="325" spans="1:14" s="5" customFormat="1" ht="14.45" customHeight="1">
      <c r="A325" s="833"/>
      <c r="B325" s="23" t="s">
        <v>542</v>
      </c>
      <c r="C325" s="832"/>
      <c r="D325" s="832"/>
      <c r="E325" s="832"/>
      <c r="F325" s="834"/>
      <c r="G325" s="835"/>
      <c r="H325" s="835"/>
      <c r="I325" s="835"/>
      <c r="J325" s="835"/>
      <c r="K325" s="835"/>
      <c r="L325" s="836"/>
      <c r="M325" s="660"/>
      <c r="N325" s="809"/>
    </row>
    <row r="326" spans="1:14" s="5" customFormat="1" ht="14.45" customHeight="1">
      <c r="A326" s="17" t="s">
        <v>3</v>
      </c>
      <c r="B326" s="448"/>
      <c r="C326" s="487" t="s">
        <v>543</v>
      </c>
      <c r="D326" s="885" t="s">
        <v>544</v>
      </c>
      <c r="E326" s="423">
        <v>1</v>
      </c>
      <c r="F326" s="137" t="s">
        <v>545</v>
      </c>
      <c r="G326" s="423">
        <v>1</v>
      </c>
      <c r="H326" s="993">
        <v>52.85</v>
      </c>
      <c r="I326" s="993">
        <f>H326/2.2</f>
        <v>24.02272727272727</v>
      </c>
      <c r="J326" s="433">
        <v>20</v>
      </c>
      <c r="K326" s="846">
        <v>1100</v>
      </c>
      <c r="L326" s="434">
        <v>500</v>
      </c>
      <c r="M326" s="360"/>
      <c r="N326" s="807">
        <v>349.39800000000002</v>
      </c>
    </row>
    <row r="327" spans="1:14" s="5" customFormat="1" ht="14.45" customHeight="1">
      <c r="A327" s="448"/>
      <c r="B327" s="448"/>
      <c r="C327" s="427"/>
      <c r="D327" s="427"/>
      <c r="E327" s="523" t="s">
        <v>546</v>
      </c>
      <c r="F327" s="341"/>
      <c r="G327" s="341"/>
      <c r="H327" s="341"/>
      <c r="I327" s="341"/>
      <c r="J327" s="341"/>
      <c r="K327" s="341"/>
      <c r="L327"/>
      <c r="M327" s="660"/>
      <c r="N327" s="809"/>
    </row>
    <row r="328" spans="1:14" s="5" customFormat="1" ht="8.1" customHeight="1">
      <c r="A328" s="820"/>
      <c r="B328" s="23"/>
      <c r="C328" s="427"/>
      <c r="D328" s="427"/>
      <c r="E328" s="427"/>
      <c r="F328" s="978"/>
      <c r="G328" s="978"/>
      <c r="H328" s="978"/>
      <c r="I328" s="978"/>
      <c r="J328" s="978"/>
      <c r="K328" s="978"/>
      <c r="L328" s="978"/>
      <c r="M328" s="660"/>
      <c r="N328" s="809"/>
    </row>
    <row r="329" spans="1:14">
      <c r="A329" s="17" t="s">
        <v>70</v>
      </c>
      <c r="B329" s="820"/>
      <c r="C329" s="427"/>
      <c r="D329" s="427"/>
      <c r="E329" s="427"/>
      <c r="F329" s="168"/>
      <c r="G329" s="168"/>
      <c r="H329" s="168"/>
      <c r="I329" s="168"/>
      <c r="J329" s="168"/>
      <c r="K329" s="168"/>
      <c r="L329" s="168"/>
      <c r="M329" s="363"/>
    </row>
    <row r="330" spans="1:14">
      <c r="A330" s="43"/>
      <c r="B330" s="151" t="s">
        <v>547</v>
      </c>
      <c r="C330" s="427"/>
      <c r="D330" s="427"/>
      <c r="E330" s="427"/>
      <c r="F330" s="168"/>
      <c r="G330" s="168"/>
      <c r="H330" s="168"/>
      <c r="I330" s="168"/>
      <c r="J330" s="168"/>
      <c r="K330" s="168"/>
      <c r="L330" s="168"/>
      <c r="M330" s="363"/>
    </row>
    <row r="331" spans="1:14" ht="14.25" customHeight="1">
      <c r="A331" s="17" t="s">
        <v>3</v>
      </c>
      <c r="B331" s="820"/>
      <c r="C331" s="423" t="s">
        <v>548</v>
      </c>
      <c r="D331" s="430" t="s">
        <v>549</v>
      </c>
      <c r="E331" s="423">
        <v>1</v>
      </c>
      <c r="F331" s="994" t="s">
        <v>550</v>
      </c>
      <c r="G331" s="423">
        <v>1</v>
      </c>
      <c r="H331" s="253">
        <v>63.3</v>
      </c>
      <c r="I331" s="253">
        <f>H331/2.2</f>
        <v>28.77272727272727</v>
      </c>
      <c r="J331" s="254">
        <v>20</v>
      </c>
      <c r="K331" s="255">
        <v>1313</v>
      </c>
      <c r="L331" s="256">
        <f>K331/2.2</f>
        <v>596.81818181818176</v>
      </c>
      <c r="M331" s="363"/>
      <c r="N331" s="807">
        <v>314.47500000000002</v>
      </c>
    </row>
    <row r="332" spans="1:14" ht="14.25" customHeight="1">
      <c r="A332" s="43"/>
      <c r="B332" s="820"/>
      <c r="C332" s="427"/>
      <c r="D332" s="427"/>
      <c r="E332" s="523" t="s">
        <v>546</v>
      </c>
      <c r="F332" s="356"/>
      <c r="G332" s="341"/>
      <c r="H332" s="341"/>
      <c r="I332" s="341"/>
      <c r="J332" s="341"/>
      <c r="K332" s="341"/>
      <c r="L332" s="341"/>
      <c r="M332" s="363"/>
    </row>
    <row r="333" spans="1:14" ht="6" customHeight="1">
      <c r="A333" s="43"/>
      <c r="B333" s="820"/>
      <c r="C333" s="427"/>
      <c r="D333" s="427"/>
      <c r="E333" s="427"/>
      <c r="F333" s="168"/>
      <c r="G333" s="168"/>
      <c r="H333" s="168"/>
      <c r="I333" s="168"/>
      <c r="J333" s="168"/>
      <c r="K333" s="168"/>
      <c r="L333" s="168"/>
      <c r="M333" s="363"/>
    </row>
    <row r="334" spans="1:14" s="5" customFormat="1" ht="14.45" customHeight="1">
      <c r="A334" s="820"/>
      <c r="B334" s="23"/>
      <c r="C334" s="483"/>
      <c r="D334" s="483"/>
      <c r="E334" s="483"/>
      <c r="F334" s="995"/>
      <c r="G334" s="427"/>
      <c r="H334" s="718"/>
      <c r="I334" s="718"/>
      <c r="J334" s="718"/>
      <c r="K334" s="718"/>
      <c r="L334" s="718"/>
      <c r="M334" s="660"/>
      <c r="N334" s="809"/>
    </row>
    <row r="335" spans="1:14" s="2" customFormat="1">
      <c r="A335" s="17" t="s">
        <v>551</v>
      </c>
      <c r="B335" s="9"/>
      <c r="C335" s="21"/>
      <c r="D335" s="21"/>
      <c r="E335" s="21"/>
      <c r="F335" s="65"/>
      <c r="G335" s="66"/>
      <c r="H335" s="57"/>
      <c r="I335" s="232"/>
      <c r="J335" s="232"/>
      <c r="K335" s="232"/>
      <c r="L335" s="233"/>
      <c r="M335" s="362"/>
      <c r="N335" s="809"/>
    </row>
    <row r="336" spans="1:14" s="2" customFormat="1" ht="12.75" customHeight="1">
      <c r="A336" s="68" t="s">
        <v>218</v>
      </c>
      <c r="B336" s="23" t="s">
        <v>552</v>
      </c>
      <c r="C336" s="488"/>
      <c r="D336" s="488"/>
      <c r="E336" s="65"/>
      <c r="F336" s="69"/>
      <c r="G336" s="65"/>
      <c r="H336" s="70"/>
      <c r="I336" s="57"/>
      <c r="J336" s="232"/>
      <c r="K336" s="232"/>
      <c r="L336" s="232"/>
      <c r="M336" s="362"/>
      <c r="N336" s="809"/>
    </row>
    <row r="337" spans="1:14" s="2" customFormat="1" ht="12.75" customHeight="1">
      <c r="A337" s="68"/>
      <c r="B337" s="23"/>
      <c r="C337" s="842" t="s">
        <v>553</v>
      </c>
      <c r="D337" s="430" t="s">
        <v>554</v>
      </c>
      <c r="E337" s="425">
        <v>1</v>
      </c>
      <c r="F337" s="995" t="s">
        <v>243</v>
      </c>
      <c r="G337" s="422">
        <v>4</v>
      </c>
      <c r="H337" s="950">
        <v>8.5</v>
      </c>
      <c r="I337" s="428">
        <v>3.8555000000000001</v>
      </c>
      <c r="J337" s="950">
        <v>36</v>
      </c>
      <c r="K337" s="950">
        <v>1339.2</v>
      </c>
      <c r="L337" s="950">
        <v>607.62249999999995</v>
      </c>
      <c r="M337" s="360"/>
      <c r="N337" s="807">
        <v>43.701000000000001</v>
      </c>
    </row>
    <row r="338" spans="1:14" s="6" customFormat="1" ht="14.45" customHeight="1">
      <c r="A338" s="17" t="s">
        <v>3</v>
      </c>
      <c r="C338" s="824" t="s">
        <v>555</v>
      </c>
      <c r="D338" s="430" t="s">
        <v>556</v>
      </c>
      <c r="E338" s="430">
        <v>5</v>
      </c>
      <c r="F338" s="431" t="s">
        <v>246</v>
      </c>
      <c r="G338" s="659">
        <v>1</v>
      </c>
      <c r="H338" s="433">
        <v>45</v>
      </c>
      <c r="I338" s="433">
        <v>20.411799999999999</v>
      </c>
      <c r="J338" s="433">
        <v>36</v>
      </c>
      <c r="K338" s="433">
        <v>1674</v>
      </c>
      <c r="L338" s="951">
        <v>759</v>
      </c>
      <c r="M338" s="996"/>
      <c r="N338" s="807">
        <v>157.5</v>
      </c>
    </row>
    <row r="339" spans="1:14" s="6" customFormat="1" ht="14.45" customHeight="1">
      <c r="A339" s="23"/>
      <c r="C339" s="483"/>
      <c r="D339" s="483"/>
      <c r="E339" s="483"/>
      <c r="F339" s="995"/>
      <c r="G339" s="427"/>
      <c r="H339" s="718"/>
      <c r="I339" s="718"/>
      <c r="J339" s="718"/>
      <c r="K339" s="718"/>
      <c r="L339" s="718"/>
      <c r="M339" s="360"/>
      <c r="N339" s="809"/>
    </row>
    <row r="340" spans="1:14" s="6" customFormat="1" ht="16.5" customHeight="1">
      <c r="A340" s="17" t="s">
        <v>72</v>
      </c>
      <c r="C340" s="483"/>
      <c r="D340" s="483"/>
      <c r="E340" s="483"/>
      <c r="F340" s="995"/>
      <c r="G340" s="427"/>
      <c r="H340" s="718"/>
      <c r="I340" s="718"/>
      <c r="J340" s="718"/>
      <c r="K340" s="718"/>
      <c r="L340" s="718"/>
      <c r="M340" s="360"/>
      <c r="N340" s="809"/>
    </row>
    <row r="341" spans="1:14" s="6" customFormat="1" ht="12.75" customHeight="1">
      <c r="A341" s="23"/>
      <c r="B341" s="151" t="s">
        <v>557</v>
      </c>
      <c r="C341" s="483"/>
      <c r="D341" s="483"/>
      <c r="E341" s="483"/>
      <c r="F341" s="995"/>
      <c r="G341" s="427"/>
      <c r="H341" s="718"/>
      <c r="I341" s="718"/>
      <c r="J341" s="718"/>
      <c r="K341" s="718"/>
      <c r="L341" s="718"/>
      <c r="M341" s="360"/>
      <c r="N341" s="809"/>
    </row>
    <row r="342" spans="1:14" s="6" customFormat="1" ht="14.45" customHeight="1">
      <c r="A342" s="17" t="s">
        <v>3</v>
      </c>
      <c r="C342" s="423" t="s">
        <v>558</v>
      </c>
      <c r="D342" s="430" t="s">
        <v>559</v>
      </c>
      <c r="E342" s="423">
        <v>1</v>
      </c>
      <c r="F342" s="424" t="s">
        <v>243</v>
      </c>
      <c r="G342" s="423">
        <v>4</v>
      </c>
      <c r="H342" s="253">
        <v>9</v>
      </c>
      <c r="I342" s="253">
        <f>H342/2.2</f>
        <v>4.0909090909090908</v>
      </c>
      <c r="J342" s="254">
        <v>36</v>
      </c>
      <c r="K342" s="255">
        <v>1296</v>
      </c>
      <c r="L342" s="256">
        <f>K342/2.2</f>
        <v>589.09090909090901</v>
      </c>
      <c r="M342" s="360"/>
      <c r="N342" s="807">
        <v>47.250000000000007</v>
      </c>
    </row>
    <row r="343" spans="1:14" s="6" customFormat="1" ht="14.45" customHeight="1">
      <c r="A343" s="23"/>
      <c r="C343" s="483"/>
      <c r="D343" s="483"/>
      <c r="E343" s="483"/>
      <c r="F343" s="995"/>
      <c r="G343" s="427"/>
      <c r="H343" s="718"/>
      <c r="I343" s="718"/>
      <c r="J343" s="718"/>
      <c r="K343" s="718"/>
      <c r="L343" s="718"/>
      <c r="M343" s="360"/>
      <c r="N343" s="809"/>
    </row>
    <row r="344" spans="1:14" s="286" customFormat="1">
      <c r="A344" s="158" t="s">
        <v>73</v>
      </c>
      <c r="B344" s="337"/>
      <c r="C344" s="489"/>
      <c r="D344" s="489"/>
      <c r="E344" s="524"/>
      <c r="F344" s="337"/>
      <c r="G344" s="284"/>
      <c r="H344" s="285"/>
      <c r="I344" s="285"/>
      <c r="J344" s="285"/>
      <c r="K344" s="285"/>
      <c r="L344" s="285"/>
      <c r="M344" s="367"/>
      <c r="N344" s="809"/>
    </row>
    <row r="345" spans="1:14" ht="12.75" customHeight="1">
      <c r="A345"/>
      <c r="B345" s="248" t="s">
        <v>560</v>
      </c>
      <c r="C345" s="490"/>
      <c r="D345" s="490"/>
      <c r="E345" s="490"/>
      <c r="F345"/>
      <c r="G345"/>
      <c r="H345"/>
      <c r="I345"/>
      <c r="J345"/>
      <c r="K345"/>
      <c r="L345"/>
      <c r="M345" s="363"/>
    </row>
    <row r="346" spans="1:14" s="60" customFormat="1" ht="14.45" customHeight="1">
      <c r="A346" s="337" t="s">
        <v>3</v>
      </c>
      <c r="C346" s="491">
        <v>1671704</v>
      </c>
      <c r="D346" s="430" t="s">
        <v>561</v>
      </c>
      <c r="E346" s="521">
        <v>1</v>
      </c>
      <c r="F346" s="868" t="s">
        <v>246</v>
      </c>
      <c r="G346" s="287">
        <v>4</v>
      </c>
      <c r="H346" s="288">
        <v>10.9</v>
      </c>
      <c r="I346" s="289">
        <f>H346/2.2</f>
        <v>4.9545454545454541</v>
      </c>
      <c r="J346" s="290">
        <v>16</v>
      </c>
      <c r="K346" s="290">
        <v>807</v>
      </c>
      <c r="L346" s="288">
        <f>K346/2.2</f>
        <v>366.81818181818181</v>
      </c>
      <c r="M346" s="368"/>
      <c r="N346" s="807">
        <v>49.707000000000001</v>
      </c>
    </row>
    <row r="347" spans="1:14" ht="14.45" customHeight="1">
      <c r="A347" s="337" t="s">
        <v>3</v>
      </c>
      <c r="B347" s="820"/>
      <c r="C347" s="492">
        <v>1671713</v>
      </c>
      <c r="D347" s="430" t="s">
        <v>562</v>
      </c>
      <c r="E347" s="589">
        <v>3.5</v>
      </c>
      <c r="F347" s="857" t="s">
        <v>246</v>
      </c>
      <c r="G347" s="432">
        <v>1</v>
      </c>
      <c r="H347" s="997">
        <v>38.5</v>
      </c>
      <c r="I347" s="997">
        <f>H347/2.2</f>
        <v>17.5</v>
      </c>
      <c r="J347" s="864">
        <v>42</v>
      </c>
      <c r="K347" s="864">
        <v>1722</v>
      </c>
      <c r="L347" s="864">
        <f>K347/2.2</f>
        <v>782.72727272727263</v>
      </c>
      <c r="M347" s="363"/>
      <c r="N347" s="807">
        <v>126.19950000000001</v>
      </c>
    </row>
    <row r="348" spans="1:14" s="2" customFormat="1" ht="12" customHeight="1">
      <c r="A348" s="820"/>
      <c r="B348" s="68"/>
      <c r="C348" s="65"/>
      <c r="D348" s="65"/>
      <c r="E348" s="65"/>
      <c r="F348" s="70"/>
      <c r="G348" s="718"/>
      <c r="H348" s="718"/>
      <c r="I348" s="718"/>
      <c r="J348" s="718"/>
      <c r="K348" s="718"/>
      <c r="L348" s="992"/>
      <c r="M348" s="362"/>
      <c r="N348" s="809"/>
    </row>
    <row r="349" spans="1:14" s="44" customFormat="1">
      <c r="A349" s="17" t="s">
        <v>563</v>
      </c>
      <c r="B349" s="10"/>
      <c r="C349" s="21"/>
      <c r="D349" s="21"/>
      <c r="E349" s="21"/>
      <c r="F349" s="3"/>
      <c r="G349" s="16"/>
      <c r="H349" s="16"/>
      <c r="I349" s="16"/>
      <c r="J349" s="16"/>
      <c r="K349" s="16"/>
      <c r="M349" s="365"/>
      <c r="N349" s="809"/>
    </row>
    <row r="350" spans="1:14" s="6" customFormat="1" ht="14.45" customHeight="1">
      <c r="B350" s="23" t="s">
        <v>542</v>
      </c>
      <c r="C350" s="821"/>
      <c r="D350" s="821"/>
      <c r="E350" s="821"/>
      <c r="F350" s="427"/>
      <c r="G350" s="718"/>
      <c r="H350" s="718"/>
      <c r="I350" s="718"/>
      <c r="J350" s="718"/>
      <c r="K350" s="718"/>
      <c r="M350" s="360"/>
      <c r="N350" s="809"/>
    </row>
    <row r="351" spans="1:14" ht="14.45" customHeight="1">
      <c r="A351" s="17" t="s">
        <v>3</v>
      </c>
      <c r="B351" s="820"/>
      <c r="C351" s="659" t="s">
        <v>564</v>
      </c>
      <c r="D351" s="430" t="s">
        <v>565</v>
      </c>
      <c r="E351" s="423">
        <v>1</v>
      </c>
      <c r="F351" s="998" t="s">
        <v>566</v>
      </c>
      <c r="G351" s="659">
        <v>1</v>
      </c>
      <c r="H351" s="674">
        <v>37</v>
      </c>
      <c r="I351" s="674">
        <f>H351/2.2</f>
        <v>16.818181818181817</v>
      </c>
      <c r="J351" s="674">
        <v>20</v>
      </c>
      <c r="K351" s="674">
        <f>39*20</f>
        <v>780</v>
      </c>
      <c r="L351" s="674">
        <f>K351/2.2</f>
        <v>354.5454545454545</v>
      </c>
      <c r="M351" s="363"/>
      <c r="N351" s="807">
        <v>352.51650000000006</v>
      </c>
    </row>
    <row r="352" spans="1:14" ht="14.45" customHeight="1">
      <c r="A352" s="43"/>
      <c r="B352" s="820"/>
      <c r="C352" s="427"/>
      <c r="D352" s="427"/>
      <c r="E352" s="523" t="s">
        <v>567</v>
      </c>
      <c r="F352" s="356"/>
      <c r="G352" s="341"/>
      <c r="H352" s="341"/>
      <c r="I352" s="341"/>
      <c r="J352" s="341"/>
      <c r="K352" s="341"/>
      <c r="L352" s="341"/>
      <c r="M352" s="363"/>
    </row>
    <row r="353" spans="1:14" ht="10.5" customHeight="1">
      <c r="A353" s="43"/>
      <c r="B353" s="820"/>
      <c r="C353" s="427"/>
      <c r="D353" s="427"/>
      <c r="E353" s="427"/>
      <c r="F353" s="168"/>
      <c r="G353" s="168"/>
      <c r="H353" s="168"/>
      <c r="I353" s="168"/>
      <c r="J353" s="168"/>
      <c r="K353" s="168"/>
      <c r="L353" s="168"/>
      <c r="M353" s="363"/>
    </row>
    <row r="354" spans="1:14" ht="10.5" customHeight="1" thickBot="1">
      <c r="A354" s="43"/>
      <c r="B354" s="820"/>
      <c r="C354" s="427"/>
      <c r="D354" s="427"/>
      <c r="E354" s="427"/>
      <c r="F354" s="168"/>
      <c r="G354" s="168"/>
      <c r="H354" s="168"/>
      <c r="I354" s="168"/>
      <c r="J354" s="168"/>
      <c r="K354" s="168"/>
      <c r="L354" s="168"/>
      <c r="M354" s="363"/>
    </row>
    <row r="355" spans="1:14" ht="51.75" customHeight="1" thickBot="1">
      <c r="A355" s="549"/>
      <c r="B355" s="617"/>
      <c r="C355" s="618" t="s">
        <v>207</v>
      </c>
      <c r="D355" s="619" t="s">
        <v>250</v>
      </c>
      <c r="E355" s="1224" t="s">
        <v>209</v>
      </c>
      <c r="F355" s="1225"/>
      <c r="G355" s="618" t="s">
        <v>210</v>
      </c>
      <c r="H355" s="620" t="s">
        <v>211</v>
      </c>
      <c r="I355" s="620" t="s">
        <v>212</v>
      </c>
      <c r="J355" s="620" t="s">
        <v>213</v>
      </c>
      <c r="K355" s="620" t="s">
        <v>214</v>
      </c>
      <c r="L355" s="620" t="s">
        <v>215</v>
      </c>
      <c r="M355" s="363"/>
    </row>
    <row r="356" spans="1:14" ht="10.5" customHeight="1">
      <c r="A356" s="43"/>
      <c r="B356" s="820"/>
      <c r="C356" s="427"/>
      <c r="D356" s="427"/>
      <c r="E356" s="427"/>
      <c r="F356" s="168"/>
      <c r="G356" s="168"/>
      <c r="H356" s="168"/>
      <c r="I356" s="168"/>
      <c r="J356" s="168"/>
      <c r="K356" s="168"/>
      <c r="L356" s="168"/>
      <c r="M356" s="363"/>
    </row>
    <row r="357" spans="1:14" ht="14.25" customHeight="1">
      <c r="A357" s="234" t="s">
        <v>568</v>
      </c>
      <c r="B357" s="235"/>
      <c r="C357" s="493"/>
      <c r="D357" s="493"/>
      <c r="E357" s="427"/>
      <c r="F357" s="168"/>
      <c r="G357" s="168"/>
      <c r="H357" s="168"/>
      <c r="I357" s="168"/>
      <c r="J357" s="168"/>
      <c r="K357" s="168"/>
      <c r="L357" s="168"/>
      <c r="M357" s="363"/>
    </row>
    <row r="358" spans="1:14" ht="14.45" customHeight="1">
      <c r="A358" s="236"/>
      <c r="B358" s="236" t="s">
        <v>569</v>
      </c>
      <c r="C358" s="493"/>
      <c r="D358" s="493"/>
      <c r="E358" s="427"/>
      <c r="F358" s="168"/>
      <c r="G358" s="168"/>
      <c r="H358" s="168"/>
      <c r="I358" s="168"/>
      <c r="J358" s="168"/>
      <c r="K358" s="168"/>
      <c r="L358" s="168"/>
      <c r="M358" s="363"/>
    </row>
    <row r="359" spans="1:14" ht="24">
      <c r="A359" s="234" t="s">
        <v>3</v>
      </c>
      <c r="B359" s="236"/>
      <c r="C359" s="425" t="s">
        <v>570</v>
      </c>
      <c r="D359" s="430" t="s">
        <v>571</v>
      </c>
      <c r="E359" s="425" t="s">
        <v>572</v>
      </c>
      <c r="F359" s="237" t="s">
        <v>573</v>
      </c>
      <c r="G359" s="483">
        <v>1</v>
      </c>
      <c r="H359" s="999">
        <v>114</v>
      </c>
      <c r="I359" s="1000">
        <v>51.7</v>
      </c>
      <c r="J359" s="1001">
        <v>20</v>
      </c>
      <c r="K359" s="999">
        <v>2320</v>
      </c>
      <c r="L359" s="1000">
        <v>1052</v>
      </c>
      <c r="M359" s="363"/>
      <c r="N359" s="807">
        <v>147.45150000000001</v>
      </c>
    </row>
    <row r="360" spans="1:14" ht="26.25" customHeight="1">
      <c r="A360" s="234" t="s">
        <v>3</v>
      </c>
      <c r="B360" s="820"/>
      <c r="C360" s="504">
        <v>2817409</v>
      </c>
      <c r="D360" s="430" t="s">
        <v>574</v>
      </c>
      <c r="E360" s="1002" t="s">
        <v>572</v>
      </c>
      <c r="F360" s="238" t="s">
        <v>575</v>
      </c>
      <c r="G360" s="1003">
        <v>1</v>
      </c>
      <c r="H360" s="943">
        <v>85</v>
      </c>
      <c r="I360" s="943">
        <f>H360/2.204</f>
        <v>38.566243194192374</v>
      </c>
      <c r="J360" s="943">
        <v>20</v>
      </c>
      <c r="K360" s="943">
        <f>J360*H360*G360</f>
        <v>1700</v>
      </c>
      <c r="L360" s="943">
        <f>K360/2.204</f>
        <v>771.32486388384746</v>
      </c>
      <c r="M360" s="363"/>
      <c r="N360" s="807">
        <v>130.0635</v>
      </c>
    </row>
    <row r="361" spans="1:14" ht="23.1">
      <c r="A361" s="234" t="s">
        <v>3</v>
      </c>
      <c r="B361" s="820"/>
      <c r="C361" s="838">
        <v>2817809</v>
      </c>
      <c r="D361" s="430" t="s">
        <v>576</v>
      </c>
      <c r="E361" s="1004" t="s">
        <v>572</v>
      </c>
      <c r="F361" s="239" t="s">
        <v>577</v>
      </c>
      <c r="G361" s="1005">
        <v>1</v>
      </c>
      <c r="H361" s="837">
        <v>165</v>
      </c>
      <c r="I361" s="837">
        <f>H361/2.204</f>
        <v>74.8638838475499</v>
      </c>
      <c r="J361" s="837">
        <v>12</v>
      </c>
      <c r="K361" s="837">
        <f>J361*H361*G361</f>
        <v>1980</v>
      </c>
      <c r="L361" s="837">
        <f>K361/2.204</f>
        <v>898.36660617059886</v>
      </c>
      <c r="M361" s="363"/>
      <c r="N361" s="807">
        <v>227.91300000000004</v>
      </c>
    </row>
    <row r="362" spans="1:14">
      <c r="A362" s="234"/>
      <c r="B362" s="820"/>
      <c r="C362" s="1006"/>
      <c r="D362" s="483"/>
      <c r="E362" s="470"/>
      <c r="F362" s="469"/>
      <c r="G362" s="834"/>
      <c r="H362" s="913"/>
      <c r="I362" s="913"/>
      <c r="J362" s="913"/>
      <c r="K362" s="913"/>
      <c r="L362" s="913"/>
      <c r="M362" s="363"/>
    </row>
    <row r="363" spans="1:14" ht="22.5" customHeight="1">
      <c r="A363" s="234" t="s">
        <v>75</v>
      </c>
      <c r="B363" s="235"/>
      <c r="C363" s="493"/>
      <c r="D363" s="590" t="s">
        <v>578</v>
      </c>
      <c r="E363" s="470"/>
      <c r="F363" s="469"/>
      <c r="G363" s="834"/>
      <c r="H363" s="913"/>
      <c r="I363" s="913"/>
      <c r="J363" s="913"/>
      <c r="K363" s="913"/>
      <c r="L363" s="913"/>
      <c r="M363" s="363"/>
    </row>
    <row r="364" spans="1:14">
      <c r="A364" s="236"/>
      <c r="B364" s="236" t="s">
        <v>569</v>
      </c>
      <c r="C364" s="493"/>
      <c r="D364" s="493"/>
      <c r="E364" s="470"/>
      <c r="F364" s="469"/>
      <c r="G364" s="834"/>
      <c r="H364" s="913"/>
      <c r="I364" s="913"/>
      <c r="J364" s="913"/>
      <c r="K364" s="913"/>
      <c r="L364" s="913"/>
      <c r="M364" s="363"/>
    </row>
    <row r="365" spans="1:14" ht="59.25" customHeight="1">
      <c r="A365" s="234"/>
      <c r="B365" s="820"/>
      <c r="C365" s="1007">
        <v>2817456</v>
      </c>
      <c r="D365" s="589" t="s">
        <v>579</v>
      </c>
      <c r="E365" s="581" t="s">
        <v>580</v>
      </c>
      <c r="F365" s="238" t="s">
        <v>581</v>
      </c>
      <c r="G365" s="583">
        <v>220</v>
      </c>
      <c r="H365" s="1008">
        <v>8.3000000000000007</v>
      </c>
      <c r="I365" s="1008">
        <f>H365/2.204</f>
        <v>3.7658802177858441</v>
      </c>
      <c r="J365" s="583" t="s">
        <v>582</v>
      </c>
      <c r="K365" s="1009">
        <v>1826</v>
      </c>
      <c r="L365" s="1009">
        <f>K365/2.204</f>
        <v>828.49364791288565</v>
      </c>
      <c r="M365" s="363"/>
      <c r="N365" s="807">
        <v>9.6180000000000003</v>
      </c>
    </row>
    <row r="366" spans="1:14" ht="58.5" customHeight="1">
      <c r="A366" s="448"/>
      <c r="B366" s="448"/>
      <c r="C366" s="1010">
        <v>2817855</v>
      </c>
      <c r="D366" s="589" t="s">
        <v>583</v>
      </c>
      <c r="E366" s="582" t="s">
        <v>580</v>
      </c>
      <c r="F366" s="239" t="s">
        <v>584</v>
      </c>
      <c r="G366" s="584">
        <v>110</v>
      </c>
      <c r="H366" s="1011">
        <v>16.600000000000001</v>
      </c>
      <c r="I366" s="1011">
        <f>H366/2.204</f>
        <v>7.5317604355716883</v>
      </c>
      <c r="J366" s="584" t="s">
        <v>585</v>
      </c>
      <c r="K366" s="977">
        <v>1826</v>
      </c>
      <c r="L366" s="977">
        <f>K366/2.204</f>
        <v>828.49364791288565</v>
      </c>
      <c r="N366" s="807">
        <v>18.879000000000001</v>
      </c>
    </row>
    <row r="367" spans="1:14" ht="19.5" customHeight="1">
      <c r="A367" s="448"/>
      <c r="B367" s="448"/>
      <c r="C367" s="1006"/>
      <c r="D367" s="483"/>
      <c r="E367" s="470"/>
      <c r="F367" s="469"/>
      <c r="G367" s="834"/>
      <c r="H367" s="914"/>
      <c r="I367" s="914"/>
      <c r="J367" s="913"/>
      <c r="K367" s="913"/>
      <c r="L367" s="913"/>
    </row>
    <row r="368" spans="1:14">
      <c r="A368" s="335" t="s">
        <v>76</v>
      </c>
      <c r="B368" s="327"/>
      <c r="C368" s="485"/>
      <c r="D368" s="490"/>
      <c r="E368" s="427"/>
      <c r="F368" s="168"/>
      <c r="G368" s="168"/>
      <c r="H368" s="168"/>
      <c r="I368" s="168"/>
      <c r="J368" s="168"/>
      <c r="K368" s="168"/>
      <c r="L368" s="168"/>
      <c r="M368" s="363"/>
    </row>
    <row r="369" spans="1:14" ht="14.25" customHeight="1">
      <c r="A369" s="43"/>
      <c r="B369" s="151" t="s">
        <v>586</v>
      </c>
      <c r="C369" s="427"/>
      <c r="D369" s="427"/>
      <c r="E369" s="427"/>
      <c r="F369" s="168"/>
      <c r="G369" s="168"/>
      <c r="H369" s="168"/>
      <c r="I369" s="168"/>
      <c r="J369" s="168"/>
      <c r="K369" s="168"/>
      <c r="L369" s="168"/>
      <c r="M369" s="363"/>
    </row>
    <row r="370" spans="1:14" ht="14.25" customHeight="1">
      <c r="A370" s="335" t="s">
        <v>3</v>
      </c>
      <c r="B370" s="820"/>
      <c r="C370" s="423" t="s">
        <v>587</v>
      </c>
      <c r="D370" s="430" t="s">
        <v>588</v>
      </c>
      <c r="E370" s="423">
        <v>1</v>
      </c>
      <c r="F370" s="1012" t="s">
        <v>589</v>
      </c>
      <c r="G370" s="423">
        <v>8</v>
      </c>
      <c r="H370" s="951">
        <v>6</v>
      </c>
      <c r="I370" s="951">
        <f>H370/2.2</f>
        <v>2.7272727272727271</v>
      </c>
      <c r="J370" s="433">
        <v>36</v>
      </c>
      <c r="K370" s="846">
        <v>1728</v>
      </c>
      <c r="L370" s="434">
        <f>K370/2.2</f>
        <v>785.45454545454538</v>
      </c>
      <c r="M370" s="363"/>
      <c r="N370" s="807">
        <v>78.5505</v>
      </c>
    </row>
    <row r="371" spans="1:14" ht="12" customHeight="1">
      <c r="A371" s="43"/>
      <c r="B371" s="820"/>
      <c r="C371" s="427"/>
      <c r="D371" s="427"/>
      <c r="E371" s="427"/>
      <c r="F371" s="175"/>
      <c r="G371" s="175"/>
      <c r="H371" s="175"/>
      <c r="I371" s="175"/>
      <c r="J371" s="168"/>
      <c r="K371" s="168"/>
      <c r="L371" s="168"/>
      <c r="M371" s="363"/>
    </row>
    <row r="372" spans="1:14">
      <c r="A372" s="336" t="s">
        <v>590</v>
      </c>
      <c r="B372" s="328"/>
      <c r="C372" s="494"/>
      <c r="D372" s="494"/>
      <c r="E372" s="329"/>
      <c r="F372" s="166"/>
      <c r="G372" s="168"/>
      <c r="H372" s="168"/>
      <c r="I372" s="168"/>
      <c r="J372" s="168"/>
      <c r="K372" s="168"/>
      <c r="L372" s="168"/>
      <c r="M372" s="363"/>
    </row>
    <row r="373" spans="1:14" ht="13.5" customHeight="1">
      <c r="A373" s="170" t="s">
        <v>218</v>
      </c>
      <c r="B373" s="144" t="s">
        <v>591</v>
      </c>
      <c r="C373" s="495"/>
      <c r="D373" s="495"/>
      <c r="E373" s="169"/>
      <c r="F373" s="166"/>
      <c r="G373" s="168"/>
      <c r="H373" s="168"/>
      <c r="I373" s="168"/>
      <c r="J373" s="168"/>
      <c r="K373" s="168"/>
      <c r="L373" s="168"/>
      <c r="M373" s="363"/>
    </row>
    <row r="374" spans="1:14">
      <c r="A374" s="336" t="s">
        <v>3</v>
      </c>
      <c r="B374" s="144"/>
      <c r="C374" s="496">
        <v>1948643</v>
      </c>
      <c r="D374" s="497" t="s">
        <v>592</v>
      </c>
      <c r="E374" s="171">
        <v>1</v>
      </c>
      <c r="F374" s="172" t="s">
        <v>593</v>
      </c>
      <c r="G374" s="165">
        <v>12</v>
      </c>
      <c r="H374" s="1013">
        <v>2.44</v>
      </c>
      <c r="I374" s="1014">
        <v>1.1090909090909089</v>
      </c>
      <c r="J374" s="1013">
        <v>36</v>
      </c>
      <c r="K374" s="1015">
        <v>1588</v>
      </c>
      <c r="L374" s="1013">
        <v>721.81818181818176</v>
      </c>
      <c r="M374" s="363"/>
      <c r="N374" s="807">
        <v>8.2424999999999997</v>
      </c>
    </row>
    <row r="375" spans="1:14">
      <c r="A375" s="336" t="s">
        <v>3</v>
      </c>
      <c r="B375" s="144"/>
      <c r="C375" s="498">
        <v>1948604</v>
      </c>
      <c r="D375" s="497" t="s">
        <v>594</v>
      </c>
      <c r="E375" s="171">
        <v>1</v>
      </c>
      <c r="F375" s="172" t="s">
        <v>246</v>
      </c>
      <c r="G375" s="165">
        <v>4</v>
      </c>
      <c r="H375" s="1013">
        <v>9.75</v>
      </c>
      <c r="I375" s="1014">
        <v>4.4318181818181817</v>
      </c>
      <c r="J375" s="1013">
        <v>36</v>
      </c>
      <c r="K375" s="1015">
        <v>1516</v>
      </c>
      <c r="L375" s="1013">
        <v>689.09090909090901</v>
      </c>
      <c r="M375" s="363"/>
      <c r="N375" s="807">
        <v>23.141999999999999</v>
      </c>
    </row>
    <row r="376" spans="1:14">
      <c r="A376" s="336" t="s">
        <v>3</v>
      </c>
      <c r="B376" s="144"/>
      <c r="C376" s="499">
        <v>1948615</v>
      </c>
      <c r="D376" s="430" t="s">
        <v>595</v>
      </c>
      <c r="E376" s="173">
        <v>4</v>
      </c>
      <c r="F376" s="142" t="s">
        <v>246</v>
      </c>
      <c r="G376" s="174">
        <v>1</v>
      </c>
      <c r="H376" s="939">
        <v>39</v>
      </c>
      <c r="I376" s="1016">
        <v>17.727272727272727</v>
      </c>
      <c r="J376" s="939">
        <v>48</v>
      </c>
      <c r="K376" s="939">
        <v>2020</v>
      </c>
      <c r="L376" s="939">
        <v>918.18181818181813</v>
      </c>
      <c r="M376" s="363"/>
      <c r="N376" s="807">
        <v>83.664000000000016</v>
      </c>
    </row>
    <row r="377" spans="1:14">
      <c r="A377" s="336"/>
      <c r="B377" s="144"/>
      <c r="C377" s="500"/>
      <c r="D377" s="500"/>
      <c r="E377" s="169"/>
      <c r="F377" s="246"/>
      <c r="G377" s="165"/>
      <c r="H377" s="1014"/>
      <c r="I377" s="1014"/>
      <c r="J377" s="1014"/>
      <c r="K377" s="1014"/>
      <c r="L377" s="1014"/>
      <c r="M377" s="363"/>
    </row>
    <row r="378" spans="1:14">
      <c r="A378" s="17" t="s">
        <v>596</v>
      </c>
      <c r="B378" s="10"/>
      <c r="C378" s="21"/>
      <c r="D378" s="21"/>
      <c r="E378" s="21"/>
      <c r="F378" s="3"/>
      <c r="G378" s="16"/>
      <c r="H378" s="16"/>
      <c r="I378" s="16"/>
      <c r="J378" s="16"/>
      <c r="K378" s="16"/>
      <c r="L378" s="44"/>
      <c r="M378" s="363"/>
    </row>
    <row r="379" spans="1:14">
      <c r="A379" s="6"/>
      <c r="B379" s="23" t="s">
        <v>597</v>
      </c>
      <c r="C379" s="821"/>
      <c r="D379" s="821"/>
      <c r="E379" s="821"/>
      <c r="F379" s="427"/>
      <c r="G379" s="718"/>
      <c r="H379" s="718"/>
      <c r="I379" s="718"/>
      <c r="J379" s="718"/>
      <c r="K379" s="718"/>
      <c r="L379" s="6"/>
      <c r="M379" s="363"/>
    </row>
    <row r="380" spans="1:14">
      <c r="A380" s="448"/>
      <c r="B380" s="448"/>
      <c r="C380" s="838" t="s">
        <v>598</v>
      </c>
      <c r="D380" s="430" t="s">
        <v>599</v>
      </c>
      <c r="E380" s="423">
        <v>1</v>
      </c>
      <c r="F380" s="998" t="s">
        <v>600</v>
      </c>
      <c r="G380" s="659">
        <v>1</v>
      </c>
      <c r="H380" s="674">
        <v>37.5</v>
      </c>
      <c r="I380" s="674">
        <f>H380/2.2</f>
        <v>17.045454545454543</v>
      </c>
      <c r="J380" s="674">
        <v>20</v>
      </c>
      <c r="K380" s="674">
        <v>790</v>
      </c>
      <c r="L380" s="674">
        <v>358</v>
      </c>
      <c r="M380" s="260"/>
      <c r="N380" s="807">
        <v>222.39000000000001</v>
      </c>
    </row>
    <row r="381" spans="1:14">
      <c r="A381" s="448"/>
      <c r="B381" s="820"/>
      <c r="C381" s="427"/>
      <c r="D381" s="427"/>
      <c r="E381" s="1230" t="s">
        <v>567</v>
      </c>
      <c r="F381" s="1230"/>
      <c r="G381" s="1230"/>
      <c r="H381" s="1230"/>
      <c r="I381" s="1230"/>
      <c r="J381" s="1230"/>
      <c r="K381" s="1230"/>
      <c r="L381" s="261"/>
      <c r="M381" s="363"/>
    </row>
    <row r="382" spans="1:14" s="2" customFormat="1" ht="14.45" customHeight="1" thickBot="1">
      <c r="A382" s="192" t="s">
        <v>3</v>
      </c>
      <c r="B382" s="876"/>
      <c r="C382" s="319"/>
      <c r="D382" s="319"/>
      <c r="E382" s="319"/>
      <c r="F382" s="320" t="s">
        <v>3</v>
      </c>
      <c r="G382" s="321"/>
      <c r="H382" s="263"/>
      <c r="I382" s="263"/>
      <c r="J382" s="263"/>
      <c r="K382" s="263"/>
      <c r="L382" s="263"/>
      <c r="M382" s="362"/>
      <c r="N382" s="809"/>
    </row>
    <row r="383" spans="1:14" s="2" customFormat="1" ht="9.75" customHeight="1" thickTop="1">
      <c r="A383" s="68"/>
      <c r="B383" s="820"/>
      <c r="C383" s="65"/>
      <c r="D383" s="65"/>
      <c r="E383" s="65"/>
      <c r="F383" s="66"/>
      <c r="G383" s="57"/>
      <c r="H383" s="232"/>
      <c r="I383" s="232"/>
      <c r="J383" s="232"/>
      <c r="K383" s="232"/>
      <c r="L383" s="232"/>
      <c r="M383" s="362"/>
      <c r="N383" s="809"/>
    </row>
    <row r="384" spans="1:14" s="2" customFormat="1">
      <c r="A384" s="559" t="s">
        <v>79</v>
      </c>
      <c r="B384" s="569"/>
      <c r="C384" s="561"/>
      <c r="D384" s="561"/>
      <c r="E384" s="561"/>
      <c r="F384" s="570"/>
      <c r="G384" s="563"/>
      <c r="H384" s="818"/>
      <c r="I384" s="818"/>
      <c r="J384" s="818"/>
      <c r="K384" s="818"/>
      <c r="L384" s="818"/>
      <c r="M384" s="362"/>
      <c r="N384" s="809"/>
    </row>
    <row r="385" spans="1:14" s="2" customFormat="1" ht="3" customHeight="1">
      <c r="A385" s="68"/>
      <c r="B385" s="820"/>
      <c r="C385" s="65"/>
      <c r="D385" s="65"/>
      <c r="E385" s="65"/>
      <c r="F385" s="66"/>
      <c r="G385" s="57"/>
      <c r="H385" s="232"/>
      <c r="I385" s="232"/>
      <c r="J385" s="232"/>
      <c r="K385" s="232"/>
      <c r="L385" s="232"/>
      <c r="M385" s="362"/>
      <c r="N385" s="809"/>
    </row>
    <row r="386" spans="1:14" s="44" customFormat="1" ht="18">
      <c r="A386" s="17" t="s">
        <v>601</v>
      </c>
      <c r="B386" s="9"/>
      <c r="C386" s="21"/>
      <c r="D386" s="21"/>
      <c r="E386" s="21"/>
      <c r="F386" s="22"/>
      <c r="G386" s="3"/>
      <c r="H386" s="16"/>
      <c r="I386" s="16"/>
      <c r="J386" s="16"/>
      <c r="K386" s="16" t="s">
        <v>3</v>
      </c>
      <c r="L386" s="16"/>
      <c r="M386" s="365"/>
      <c r="N386" s="809"/>
    </row>
    <row r="387" spans="1:14" s="6" customFormat="1" ht="14.45" customHeight="1">
      <c r="A387" s="820" t="s">
        <v>218</v>
      </c>
      <c r="B387" s="23" t="s">
        <v>602</v>
      </c>
      <c r="C387" s="821"/>
      <c r="D387" s="821"/>
      <c r="E387" s="821"/>
      <c r="F387" s="822"/>
      <c r="G387" s="427"/>
      <c r="H387" s="718"/>
      <c r="I387" s="718"/>
      <c r="J387" s="718"/>
      <c r="K387" s="718"/>
      <c r="L387" s="718"/>
      <c r="M387" s="360"/>
      <c r="N387" s="809"/>
    </row>
    <row r="388" spans="1:14" s="6" customFormat="1" ht="14.45" customHeight="1">
      <c r="A388" s="17" t="s">
        <v>3</v>
      </c>
      <c r="B388" s="23"/>
      <c r="C388" s="842" t="s">
        <v>603</v>
      </c>
      <c r="D388" s="430" t="s">
        <v>604</v>
      </c>
      <c r="E388" s="425">
        <v>50</v>
      </c>
      <c r="F388" s="426" t="s">
        <v>605</v>
      </c>
      <c r="G388" s="504">
        <v>1</v>
      </c>
      <c r="H388" s="684">
        <v>50</v>
      </c>
      <c r="I388" s="684">
        <v>22.6798</v>
      </c>
      <c r="J388" s="684">
        <v>56</v>
      </c>
      <c r="K388" s="684">
        <v>2858.8</v>
      </c>
      <c r="L388" s="684">
        <v>1297.0962</v>
      </c>
      <c r="M388" s="360"/>
      <c r="N388" s="807">
        <v>44.467500000000008</v>
      </c>
    </row>
    <row r="389" spans="1:14" s="6" customFormat="1" ht="14.45" customHeight="1">
      <c r="A389" s="17" t="s">
        <v>3</v>
      </c>
      <c r="B389" s="23"/>
      <c r="C389" s="842" t="s">
        <v>606</v>
      </c>
      <c r="D389" s="430" t="s">
        <v>607</v>
      </c>
      <c r="E389" s="425">
        <v>46</v>
      </c>
      <c r="F389" s="426" t="s">
        <v>608</v>
      </c>
      <c r="G389" s="504">
        <v>1</v>
      </c>
      <c r="H389" s="684">
        <v>47</v>
      </c>
      <c r="I389" s="684">
        <v>21.318999999999999</v>
      </c>
      <c r="J389" s="684">
        <v>56</v>
      </c>
      <c r="K389" s="684">
        <v>2690.8</v>
      </c>
      <c r="L389" s="684">
        <v>1220.8711000000001</v>
      </c>
      <c r="M389" s="360"/>
      <c r="N389" s="807">
        <v>54.169499999999999</v>
      </c>
    </row>
    <row r="390" spans="1:14" s="5" customFormat="1" ht="14.45" customHeight="1">
      <c r="A390" s="17" t="s">
        <v>3</v>
      </c>
      <c r="B390" s="23"/>
      <c r="C390" s="842" t="s">
        <v>609</v>
      </c>
      <c r="D390" s="430" t="s">
        <v>610</v>
      </c>
      <c r="E390" s="425">
        <v>2</v>
      </c>
      <c r="F390" s="426" t="s">
        <v>611</v>
      </c>
      <c r="G390" s="504">
        <v>2</v>
      </c>
      <c r="H390" s="684">
        <v>17</v>
      </c>
      <c r="I390" s="684">
        <v>7.7111000000000001</v>
      </c>
      <c r="J390" s="684">
        <v>36</v>
      </c>
      <c r="K390" s="684">
        <v>1346.4</v>
      </c>
      <c r="L390" s="843">
        <v>610.88930000000005</v>
      </c>
      <c r="M390" s="660"/>
      <c r="N390" s="807">
        <v>77.721000000000004</v>
      </c>
    </row>
    <row r="391" spans="1:14" s="6" customFormat="1" ht="14.45" customHeight="1">
      <c r="A391" s="17" t="s">
        <v>3</v>
      </c>
      <c r="B391" s="23"/>
      <c r="C391" s="842" t="s">
        <v>612</v>
      </c>
      <c r="D391" s="430" t="s">
        <v>613</v>
      </c>
      <c r="E391" s="425">
        <v>5</v>
      </c>
      <c r="F391" s="426" t="s">
        <v>614</v>
      </c>
      <c r="G391" s="504">
        <v>1</v>
      </c>
      <c r="H391" s="684">
        <v>42.6</v>
      </c>
      <c r="I391" s="684">
        <v>19.3232</v>
      </c>
      <c r="J391" s="684">
        <v>36</v>
      </c>
      <c r="K391" s="684">
        <v>1683</v>
      </c>
      <c r="L391" s="843">
        <v>763</v>
      </c>
      <c r="M391" s="360"/>
      <c r="N391" s="807">
        <v>183.89699999999999</v>
      </c>
    </row>
    <row r="392" spans="1:14" s="6" customFormat="1" ht="14.45" customHeight="1">
      <c r="A392" s="17" t="s">
        <v>3</v>
      </c>
      <c r="B392" s="23"/>
      <c r="C392" s="824">
        <v>1401478</v>
      </c>
      <c r="D392" s="430" t="s">
        <v>615</v>
      </c>
      <c r="E392" s="430">
        <v>55</v>
      </c>
      <c r="F392" s="431" t="s">
        <v>616</v>
      </c>
      <c r="G392" s="659">
        <v>1</v>
      </c>
      <c r="H392" s="674">
        <v>468.27</v>
      </c>
      <c r="I392" s="674">
        <v>212.4058</v>
      </c>
      <c r="J392" s="674">
        <v>4</v>
      </c>
      <c r="K392" s="674">
        <v>2038.08</v>
      </c>
      <c r="L392" s="1017">
        <v>924.71870000000001</v>
      </c>
      <c r="M392" s="360"/>
      <c r="N392" s="807">
        <v>1927.6634999999999</v>
      </c>
    </row>
    <row r="393" spans="1:14" s="2" customFormat="1" ht="11.45" customHeight="1">
      <c r="A393" s="68"/>
      <c r="B393" s="820"/>
      <c r="C393" s="65"/>
      <c r="D393" s="65"/>
      <c r="E393" s="65"/>
      <c r="F393" s="66"/>
      <c r="G393" s="57"/>
      <c r="H393" s="232"/>
      <c r="I393" s="232"/>
      <c r="J393" s="232"/>
      <c r="K393" s="232"/>
      <c r="L393" s="232"/>
      <c r="M393" s="362"/>
      <c r="N393" s="809"/>
    </row>
    <row r="394" spans="1:14" s="44" customFormat="1">
      <c r="A394" s="17" t="s">
        <v>617</v>
      </c>
      <c r="B394" s="9"/>
      <c r="C394" s="21"/>
      <c r="D394" s="21"/>
      <c r="E394" s="21"/>
      <c r="F394" s="22"/>
      <c r="G394" s="3"/>
      <c r="H394" s="16"/>
      <c r="I394" s="16"/>
      <c r="J394" s="16"/>
      <c r="K394" s="16"/>
      <c r="L394" s="16"/>
      <c r="M394" s="365"/>
      <c r="N394" s="809"/>
    </row>
    <row r="395" spans="1:14" s="6" customFormat="1" ht="14.45" customHeight="1">
      <c r="A395" s="820" t="s">
        <v>218</v>
      </c>
      <c r="B395" s="23" t="s">
        <v>618</v>
      </c>
      <c r="C395" s="821"/>
      <c r="D395" s="821"/>
      <c r="E395" s="821"/>
      <c r="F395" s="822"/>
      <c r="G395" s="427"/>
      <c r="H395" s="718"/>
      <c r="I395" s="718"/>
      <c r="J395" s="718"/>
      <c r="K395" s="718"/>
      <c r="L395" s="718"/>
      <c r="M395" s="360"/>
      <c r="N395" s="809"/>
    </row>
    <row r="396" spans="1:14" s="5" customFormat="1" ht="14.45" customHeight="1">
      <c r="A396" s="17" t="s">
        <v>3</v>
      </c>
      <c r="B396" s="23"/>
      <c r="C396" s="842" t="s">
        <v>619</v>
      </c>
      <c r="D396" s="430" t="s">
        <v>620</v>
      </c>
      <c r="E396" s="425">
        <v>50</v>
      </c>
      <c r="F396" s="426" t="s">
        <v>621</v>
      </c>
      <c r="G396" s="504">
        <v>1</v>
      </c>
      <c r="H396" s="684">
        <v>50</v>
      </c>
      <c r="I396" s="684">
        <v>22.6798</v>
      </c>
      <c r="J396" s="684">
        <v>56</v>
      </c>
      <c r="K396" s="684">
        <v>2856</v>
      </c>
      <c r="L396" s="684">
        <v>1295.8258000000001</v>
      </c>
      <c r="M396" s="660"/>
      <c r="N396" s="807">
        <v>19.425000000000001</v>
      </c>
    </row>
    <row r="397" spans="1:14" s="6" customFormat="1" ht="14.45" customHeight="1">
      <c r="A397" s="17" t="s">
        <v>3</v>
      </c>
      <c r="B397" s="23"/>
      <c r="C397" s="842" t="s">
        <v>622</v>
      </c>
      <c r="D397" s="430" t="s">
        <v>623</v>
      </c>
      <c r="E397" s="425">
        <v>50</v>
      </c>
      <c r="F397" s="426" t="s">
        <v>624</v>
      </c>
      <c r="G397" s="504">
        <v>1</v>
      </c>
      <c r="H397" s="684">
        <v>50</v>
      </c>
      <c r="I397" s="684">
        <v>22.6798</v>
      </c>
      <c r="J397" s="684">
        <v>56</v>
      </c>
      <c r="K397" s="684">
        <v>2856</v>
      </c>
      <c r="L397" s="684">
        <v>1295.8258000000001</v>
      </c>
      <c r="M397" s="360"/>
      <c r="N397" s="807">
        <v>23.982000000000003</v>
      </c>
    </row>
    <row r="398" spans="1:14" s="5" customFormat="1" ht="14.45" customHeight="1">
      <c r="A398" s="17" t="s">
        <v>3</v>
      </c>
      <c r="B398" s="23"/>
      <c r="C398" s="842" t="s">
        <v>625</v>
      </c>
      <c r="D398" s="430" t="s">
        <v>626</v>
      </c>
      <c r="E398" s="425">
        <v>2</v>
      </c>
      <c r="F398" s="426" t="s">
        <v>243</v>
      </c>
      <c r="G398" s="504">
        <v>2</v>
      </c>
      <c r="H398" s="684">
        <v>18</v>
      </c>
      <c r="I398" s="684">
        <v>8.1646999999999998</v>
      </c>
      <c r="J398" s="684">
        <v>36</v>
      </c>
      <c r="K398" s="684">
        <v>1440</v>
      </c>
      <c r="L398" s="684">
        <v>653.35749999999996</v>
      </c>
      <c r="M398" s="660"/>
      <c r="N398" s="807">
        <v>70.633499999999998</v>
      </c>
    </row>
    <row r="399" spans="1:14" s="6" customFormat="1" ht="14.45" customHeight="1">
      <c r="A399" s="17" t="s">
        <v>3</v>
      </c>
      <c r="B399" s="23"/>
      <c r="C399" s="842" t="s">
        <v>627</v>
      </c>
      <c r="D399" s="430" t="s">
        <v>628</v>
      </c>
      <c r="E399" s="425">
        <v>5</v>
      </c>
      <c r="F399" s="426" t="s">
        <v>246</v>
      </c>
      <c r="G399" s="504">
        <v>1</v>
      </c>
      <c r="H399" s="684">
        <v>45</v>
      </c>
      <c r="I399" s="684">
        <v>20.411799999999999</v>
      </c>
      <c r="J399" s="684">
        <v>36</v>
      </c>
      <c r="K399" s="684">
        <v>1660</v>
      </c>
      <c r="L399" s="684">
        <v>753</v>
      </c>
      <c r="M399" s="360"/>
      <c r="N399" s="807">
        <v>147.46199999999999</v>
      </c>
    </row>
    <row r="400" spans="1:14" s="6" customFormat="1" ht="14.45" customHeight="1">
      <c r="A400" s="17" t="s">
        <v>3</v>
      </c>
      <c r="B400" s="23"/>
      <c r="C400" s="661" t="s">
        <v>629</v>
      </c>
      <c r="D400" s="430" t="s">
        <v>630</v>
      </c>
      <c r="E400" s="430">
        <v>55</v>
      </c>
      <c r="F400" s="431" t="s">
        <v>631</v>
      </c>
      <c r="G400" s="659">
        <v>1</v>
      </c>
      <c r="H400" s="674">
        <v>495</v>
      </c>
      <c r="I400" s="674">
        <v>225</v>
      </c>
      <c r="J400" s="674">
        <v>4</v>
      </c>
      <c r="K400" s="674">
        <v>2044</v>
      </c>
      <c r="L400" s="674">
        <v>927</v>
      </c>
      <c r="M400" s="360"/>
      <c r="N400" s="807">
        <v>1505.6370000000002</v>
      </c>
    </row>
    <row r="401" spans="1:14" s="6" customFormat="1" ht="11.45" customHeight="1">
      <c r="A401" s="820"/>
      <c r="B401" s="23"/>
      <c r="C401" s="427"/>
      <c r="D401" s="427"/>
      <c r="E401" s="427"/>
      <c r="F401" s="421"/>
      <c r="G401" s="427"/>
      <c r="H401" s="718"/>
      <c r="I401" s="718"/>
      <c r="J401" s="718"/>
      <c r="K401" s="718"/>
      <c r="L401" s="718"/>
      <c r="M401" s="360"/>
      <c r="N401" s="809"/>
    </row>
    <row r="402" spans="1:14" s="6" customFormat="1" ht="11.45" customHeight="1" thickBot="1">
      <c r="A402" s="820"/>
      <c r="B402" s="23"/>
      <c r="C402" s="427"/>
      <c r="D402" s="427"/>
      <c r="E402" s="427"/>
      <c r="F402" s="421"/>
      <c r="G402" s="427"/>
      <c r="H402" s="718"/>
      <c r="I402" s="718"/>
      <c r="J402" s="718"/>
      <c r="K402" s="718"/>
      <c r="L402" s="718"/>
      <c r="M402" s="360"/>
      <c r="N402" s="809"/>
    </row>
    <row r="403" spans="1:14" s="6" customFormat="1" ht="51" customHeight="1" thickBot="1">
      <c r="A403" s="549"/>
      <c r="B403" s="617"/>
      <c r="C403" s="618" t="s">
        <v>207</v>
      </c>
      <c r="D403" s="619" t="s">
        <v>250</v>
      </c>
      <c r="E403" s="1224" t="s">
        <v>209</v>
      </c>
      <c r="F403" s="1225"/>
      <c r="G403" s="618" t="s">
        <v>210</v>
      </c>
      <c r="H403" s="620" t="s">
        <v>211</v>
      </c>
      <c r="I403" s="620" t="s">
        <v>212</v>
      </c>
      <c r="J403" s="620" t="s">
        <v>213</v>
      </c>
      <c r="K403" s="620" t="s">
        <v>214</v>
      </c>
      <c r="L403" s="620" t="s">
        <v>215</v>
      </c>
      <c r="M403" s="360"/>
      <c r="N403" s="809"/>
    </row>
    <row r="404" spans="1:14" s="6" customFormat="1" ht="11.45" customHeight="1">
      <c r="A404" s="820"/>
      <c r="B404" s="23"/>
      <c r="C404" s="427"/>
      <c r="D404" s="427"/>
      <c r="E404" s="427"/>
      <c r="F404" s="421"/>
      <c r="G404" s="427"/>
      <c r="H404" s="718"/>
      <c r="I404" s="718"/>
      <c r="J404" s="718"/>
      <c r="K404" s="718"/>
      <c r="L404" s="718"/>
      <c r="M404" s="360"/>
      <c r="N404" s="809"/>
    </row>
    <row r="405" spans="1:14" s="6" customFormat="1">
      <c r="A405" s="17" t="s">
        <v>632</v>
      </c>
      <c r="B405" s="9"/>
      <c r="C405" s="501"/>
      <c r="D405" s="501"/>
      <c r="E405" s="21"/>
      <c r="F405" s="10"/>
      <c r="G405" s="65"/>
      <c r="H405" s="66"/>
      <c r="I405" s="57"/>
      <c r="J405" s="67"/>
      <c r="K405" s="67"/>
      <c r="L405" s="67"/>
      <c r="M405" s="360"/>
      <c r="N405" s="809"/>
    </row>
    <row r="406" spans="1:14" s="6" customFormat="1" ht="14.45" customHeight="1">
      <c r="A406" s="68" t="s">
        <v>218</v>
      </c>
      <c r="B406" s="23" t="s">
        <v>633</v>
      </c>
      <c r="C406" s="501"/>
      <c r="D406" s="501"/>
      <c r="E406" s="65"/>
      <c r="F406" s="69"/>
      <c r="G406" s="65"/>
      <c r="H406" s="70"/>
      <c r="I406" s="57"/>
      <c r="J406" s="67"/>
      <c r="K406" s="67"/>
      <c r="L406" s="67"/>
      <c r="M406" s="360"/>
      <c r="N406" s="809"/>
    </row>
    <row r="407" spans="1:14" s="6" customFormat="1" ht="14.45" customHeight="1">
      <c r="A407" s="17" t="s">
        <v>3</v>
      </c>
      <c r="B407" s="23"/>
      <c r="C407" s="422" t="s">
        <v>634</v>
      </c>
      <c r="D407" s="430" t="s">
        <v>635</v>
      </c>
      <c r="E407" s="425">
        <v>50</v>
      </c>
      <c r="F407" s="426" t="s">
        <v>621</v>
      </c>
      <c r="G407" s="504">
        <v>1</v>
      </c>
      <c r="H407" s="428">
        <v>50</v>
      </c>
      <c r="I407" s="428">
        <v>22.6798</v>
      </c>
      <c r="J407" s="428">
        <v>56</v>
      </c>
      <c r="K407" s="428">
        <v>2856</v>
      </c>
      <c r="L407" s="428">
        <v>1295.8258000000001</v>
      </c>
      <c r="M407" s="360"/>
      <c r="N407" s="807">
        <v>24.381</v>
      </c>
    </row>
    <row r="408" spans="1:14" s="6" customFormat="1" ht="14.45" customHeight="1">
      <c r="A408" s="17" t="s">
        <v>3</v>
      </c>
      <c r="B408" s="23"/>
      <c r="C408" s="422" t="s">
        <v>636</v>
      </c>
      <c r="D408" s="430" t="s">
        <v>637</v>
      </c>
      <c r="E408" s="842">
        <v>50</v>
      </c>
      <c r="F408" s="426" t="s">
        <v>624</v>
      </c>
      <c r="G408" s="504">
        <v>1</v>
      </c>
      <c r="H408" s="428">
        <v>50</v>
      </c>
      <c r="I408" s="428">
        <v>22.6798</v>
      </c>
      <c r="J408" s="428">
        <v>56</v>
      </c>
      <c r="K408" s="428">
        <v>2856</v>
      </c>
      <c r="L408" s="428">
        <v>1295.8258000000001</v>
      </c>
      <c r="M408" s="360"/>
      <c r="N408" s="807">
        <v>28.7805</v>
      </c>
    </row>
    <row r="409" spans="1:14" s="6" customFormat="1" ht="14.45" customHeight="1">
      <c r="A409" s="17" t="s">
        <v>3</v>
      </c>
      <c r="B409" s="448"/>
      <c r="C409" s="842" t="s">
        <v>625</v>
      </c>
      <c r="D409" s="430" t="s">
        <v>626</v>
      </c>
      <c r="E409" s="425">
        <v>2</v>
      </c>
      <c r="F409" s="426" t="s">
        <v>243</v>
      </c>
      <c r="G409" s="504">
        <v>2</v>
      </c>
      <c r="H409" s="428">
        <v>18</v>
      </c>
      <c r="I409" s="428">
        <v>8.1646999999999998</v>
      </c>
      <c r="J409" s="428">
        <v>36</v>
      </c>
      <c r="K409" s="428">
        <v>1440</v>
      </c>
      <c r="L409" s="428">
        <v>653.35749999999996</v>
      </c>
      <c r="M409" s="360"/>
      <c r="N409" s="807">
        <v>70.633499999999998</v>
      </c>
    </row>
    <row r="410" spans="1:14" s="6" customFormat="1" ht="14.45" customHeight="1">
      <c r="A410" s="17" t="s">
        <v>3</v>
      </c>
      <c r="B410" s="448"/>
      <c r="C410" s="842" t="s">
        <v>627</v>
      </c>
      <c r="D410" s="430" t="s">
        <v>628</v>
      </c>
      <c r="E410" s="425">
        <v>5</v>
      </c>
      <c r="F410" s="426" t="s">
        <v>246</v>
      </c>
      <c r="G410" s="504">
        <v>1</v>
      </c>
      <c r="H410" s="428">
        <v>45</v>
      </c>
      <c r="I410" s="428">
        <v>20.411799999999999</v>
      </c>
      <c r="J410" s="428">
        <v>36</v>
      </c>
      <c r="K410" s="428">
        <v>1660</v>
      </c>
      <c r="L410" s="428">
        <v>753</v>
      </c>
      <c r="M410" s="360"/>
      <c r="N410" s="807">
        <v>147.46199999999999</v>
      </c>
    </row>
    <row r="411" spans="1:14" s="6" customFormat="1" ht="14.45" customHeight="1">
      <c r="A411" s="17" t="s">
        <v>3</v>
      </c>
      <c r="B411" s="448"/>
      <c r="C411" s="661" t="s">
        <v>629</v>
      </c>
      <c r="D411" s="430" t="s">
        <v>630</v>
      </c>
      <c r="E411" s="430">
        <v>55</v>
      </c>
      <c r="F411" s="431" t="s">
        <v>631</v>
      </c>
      <c r="G411" s="659">
        <v>1</v>
      </c>
      <c r="H411" s="433">
        <v>495</v>
      </c>
      <c r="I411" s="433">
        <v>225</v>
      </c>
      <c r="J411" s="433">
        <v>4</v>
      </c>
      <c r="K411" s="433">
        <v>2044</v>
      </c>
      <c r="L411" s="433">
        <v>927</v>
      </c>
      <c r="M411" s="360"/>
      <c r="N411" s="807">
        <v>1505.6370000000002</v>
      </c>
    </row>
    <row r="412" spans="1:14" s="6" customFormat="1" ht="12.75" customHeight="1" thickBot="1">
      <c r="A412" s="876"/>
      <c r="B412" s="50"/>
      <c r="C412" s="840"/>
      <c r="D412" s="840"/>
      <c r="E412" s="840"/>
      <c r="F412" s="988"/>
      <c r="G412" s="937"/>
      <c r="H412" s="938"/>
      <c r="I412" s="938"/>
      <c r="J412" s="938"/>
      <c r="K412" s="938"/>
      <c r="L412" s="938"/>
      <c r="M412" s="360"/>
      <c r="N412" s="809"/>
    </row>
    <row r="413" spans="1:14" s="6" customFormat="1" ht="11.25" customHeight="1" thickTop="1">
      <c r="A413" s="820"/>
      <c r="B413" s="23"/>
      <c r="C413" s="821"/>
      <c r="D413" s="821"/>
      <c r="E413" s="821"/>
      <c r="F413" s="822"/>
      <c r="G413" s="427"/>
      <c r="H413" s="718"/>
      <c r="I413" s="718"/>
      <c r="J413" s="718"/>
      <c r="K413" s="718"/>
      <c r="L413" s="718"/>
      <c r="M413" s="360"/>
      <c r="N413" s="809"/>
    </row>
    <row r="414" spans="1:14" s="2" customFormat="1" ht="15.75" customHeight="1">
      <c r="A414" s="559" t="s">
        <v>83</v>
      </c>
      <c r="B414" s="569"/>
      <c r="C414" s="561"/>
      <c r="D414" s="561"/>
      <c r="E414" s="561"/>
      <c r="F414" s="570"/>
      <c r="G414" s="563"/>
      <c r="H414" s="818"/>
      <c r="I414" s="818"/>
      <c r="J414" s="818"/>
      <c r="K414" s="818"/>
      <c r="L414" s="818"/>
      <c r="M414" s="362"/>
      <c r="N414" s="809"/>
    </row>
    <row r="415" spans="1:14" s="2" customFormat="1" ht="9.75" customHeight="1">
      <c r="A415" s="43"/>
      <c r="B415" s="68"/>
      <c r="C415" s="821"/>
      <c r="D415" s="821"/>
      <c r="E415" s="821"/>
      <c r="F415" s="978"/>
      <c r="G415" s="427"/>
      <c r="H415" s="718"/>
      <c r="I415" s="718"/>
      <c r="J415" s="718"/>
      <c r="K415" s="718"/>
      <c r="L415" s="718"/>
      <c r="M415" s="362"/>
      <c r="N415" s="809"/>
    </row>
    <row r="416" spans="1:14" s="2" customFormat="1" ht="14.25" customHeight="1">
      <c r="A416" s="146" t="s">
        <v>84</v>
      </c>
      <c r="B416" s="68"/>
      <c r="C416" s="821"/>
      <c r="D416" s="821"/>
      <c r="E416" s="821"/>
      <c r="F416" s="978"/>
      <c r="G416" s="427"/>
      <c r="H416" s="718"/>
      <c r="I416" s="718"/>
      <c r="J416" s="718"/>
      <c r="K416" s="718"/>
      <c r="L416" s="718"/>
      <c r="M416" s="362"/>
      <c r="N416" s="809"/>
    </row>
    <row r="417" spans="1:14" s="2" customFormat="1" ht="14.25" customHeight="1">
      <c r="A417" s="43"/>
      <c r="B417" s="151" t="s">
        <v>638</v>
      </c>
      <c r="C417" s="493"/>
      <c r="D417" s="493"/>
      <c r="E417" s="832"/>
      <c r="F417" s="954"/>
      <c r="G417" s="834"/>
      <c r="H417" s="1018"/>
      <c r="I417" s="1018"/>
      <c r="J417" s="1018"/>
      <c r="K417" s="1018"/>
      <c r="L417" s="1018"/>
      <c r="M417" s="362"/>
      <c r="N417" s="809"/>
    </row>
    <row r="418" spans="1:14" s="2" customFormat="1" ht="14.25" customHeight="1">
      <c r="A418" s="146" t="s">
        <v>3</v>
      </c>
      <c r="B418" s="68"/>
      <c r="C418" s="422" t="s">
        <v>639</v>
      </c>
      <c r="D418" s="885" t="s">
        <v>640</v>
      </c>
      <c r="E418" s="422">
        <v>44</v>
      </c>
      <c r="F418" s="421" t="s">
        <v>641</v>
      </c>
      <c r="G418" s="422">
        <v>1</v>
      </c>
      <c r="H418" s="291">
        <v>44</v>
      </c>
      <c r="I418" s="291">
        <f>H418/2.2</f>
        <v>20</v>
      </c>
      <c r="J418" s="292">
        <v>56</v>
      </c>
      <c r="K418" s="293">
        <v>2520</v>
      </c>
      <c r="L418" s="292">
        <f>K418/2.2</f>
        <v>1145.4545454545453</v>
      </c>
      <c r="M418" s="362"/>
      <c r="N418" s="807">
        <v>40.246500000000005</v>
      </c>
    </row>
    <row r="419" spans="1:14" s="2" customFormat="1" ht="14.25" customHeight="1">
      <c r="A419" s="146" t="s">
        <v>3</v>
      </c>
      <c r="B419" s="68"/>
      <c r="C419" s="423" t="s">
        <v>642</v>
      </c>
      <c r="D419" s="862" t="s">
        <v>643</v>
      </c>
      <c r="E419" s="423">
        <v>44</v>
      </c>
      <c r="F419" s="424" t="s">
        <v>624</v>
      </c>
      <c r="G419" s="423">
        <v>1</v>
      </c>
      <c r="H419" s="253">
        <v>44</v>
      </c>
      <c r="I419" s="253">
        <f>H419/2.2</f>
        <v>20</v>
      </c>
      <c r="J419" s="254">
        <v>56</v>
      </c>
      <c r="K419" s="255">
        <v>2520</v>
      </c>
      <c r="L419" s="256">
        <f>K419/2.2</f>
        <v>1145.4545454545453</v>
      </c>
      <c r="M419" s="362"/>
      <c r="N419" s="807">
        <v>43.680000000000007</v>
      </c>
    </row>
    <row r="420" spans="1:14" s="2" customFormat="1" ht="14.25" customHeight="1">
      <c r="A420" s="146"/>
      <c r="B420" s="68"/>
      <c r="C420" s="427"/>
      <c r="D420" s="502"/>
      <c r="E420" s="427"/>
      <c r="F420" s="421"/>
      <c r="G420" s="427"/>
      <c r="H420" s="420"/>
      <c r="I420" s="420"/>
      <c r="J420" s="420"/>
      <c r="K420" s="420"/>
      <c r="L420" s="420"/>
      <c r="M420" s="362"/>
      <c r="N420" s="809"/>
    </row>
    <row r="421" spans="1:14" s="2" customFormat="1" ht="14.25" customHeight="1">
      <c r="A421" s="146" t="s">
        <v>85</v>
      </c>
      <c r="B421" s="68"/>
      <c r="C421" s="591"/>
      <c r="D421" s="502"/>
      <c r="E421" s="427"/>
      <c r="F421" s="421"/>
      <c r="G421" s="427"/>
      <c r="H421" s="420"/>
      <c r="I421" s="420"/>
      <c r="J421" s="420"/>
      <c r="K421" s="420"/>
      <c r="L421" s="420"/>
      <c r="M421" s="362"/>
      <c r="N421" s="809"/>
    </row>
    <row r="422" spans="1:14" s="2" customFormat="1" ht="12" customHeight="1">
      <c r="A422" s="43"/>
      <c r="B422" s="151" t="s">
        <v>644</v>
      </c>
      <c r="C422" s="476"/>
      <c r="D422" s="821"/>
      <c r="E422" s="821"/>
      <c r="F422" s="978"/>
      <c r="G422" s="427"/>
      <c r="H422" s="718"/>
      <c r="I422" s="718"/>
      <c r="J422" s="718"/>
      <c r="K422" s="718"/>
      <c r="L422" s="718"/>
      <c r="M422" s="362"/>
      <c r="N422" s="809"/>
    </row>
    <row r="423" spans="1:14" s="2" customFormat="1" ht="12" customHeight="1">
      <c r="A423" s="146" t="s">
        <v>3</v>
      </c>
      <c r="B423" s="68"/>
      <c r="C423" s="636" t="s">
        <v>645</v>
      </c>
      <c r="D423" s="430" t="s">
        <v>646</v>
      </c>
      <c r="E423" s="422">
        <v>44</v>
      </c>
      <c r="F423" s="421" t="s">
        <v>641</v>
      </c>
      <c r="G423" s="422">
        <v>1</v>
      </c>
      <c r="H423" s="291">
        <v>44</v>
      </c>
      <c r="I423" s="291">
        <f>H423/2.2</f>
        <v>20</v>
      </c>
      <c r="J423" s="292">
        <v>56</v>
      </c>
      <c r="K423" s="293">
        <v>2520</v>
      </c>
      <c r="L423" s="292">
        <f>K423/2.2</f>
        <v>1145.4545454545453</v>
      </c>
      <c r="M423" s="362"/>
      <c r="N423" s="807">
        <v>36.582000000000001</v>
      </c>
    </row>
    <row r="424" spans="1:14" s="2" customFormat="1" ht="12" customHeight="1">
      <c r="A424" s="146" t="s">
        <v>3</v>
      </c>
      <c r="B424" s="68"/>
      <c r="C424" s="503" t="s">
        <v>647</v>
      </c>
      <c r="D424" s="430" t="s">
        <v>648</v>
      </c>
      <c r="E424" s="423">
        <v>44</v>
      </c>
      <c r="F424" s="424" t="s">
        <v>624</v>
      </c>
      <c r="G424" s="423">
        <v>1</v>
      </c>
      <c r="H424" s="253">
        <v>44</v>
      </c>
      <c r="I424" s="253">
        <f>H424/2.2</f>
        <v>20</v>
      </c>
      <c r="J424" s="254">
        <v>56</v>
      </c>
      <c r="K424" s="255">
        <v>2520</v>
      </c>
      <c r="L424" s="256">
        <f>K424/2.2</f>
        <v>1145.4545454545453</v>
      </c>
      <c r="M424" s="362"/>
      <c r="N424" s="807">
        <v>39.690000000000005</v>
      </c>
    </row>
    <row r="425" spans="1:14" s="2" customFormat="1" ht="12" customHeight="1">
      <c r="A425" s="43"/>
      <c r="B425" s="68"/>
      <c r="C425" s="821"/>
      <c r="D425" s="821"/>
      <c r="E425" s="821"/>
      <c r="F425" s="978"/>
      <c r="G425" s="427"/>
      <c r="H425" s="718"/>
      <c r="I425" s="718"/>
      <c r="J425" s="718"/>
      <c r="K425" s="718"/>
      <c r="L425" s="718"/>
      <c r="M425" s="362"/>
      <c r="N425" s="809"/>
    </row>
    <row r="426" spans="1:14" s="6" customFormat="1">
      <c r="A426" s="282" t="s">
        <v>86</v>
      </c>
      <c r="B426" s="282"/>
      <c r="C426" s="427"/>
      <c r="D426" s="427"/>
      <c r="E426" s="427"/>
      <c r="F426" s="609"/>
      <c r="G426" s="427"/>
      <c r="H426" s="969"/>
      <c r="I426" s="969"/>
      <c r="J426" s="913"/>
      <c r="K426" s="913"/>
      <c r="L426" s="969"/>
      <c r="M426" s="360"/>
      <c r="N426" s="809"/>
    </row>
    <row r="427" spans="1:14" s="6" customFormat="1" ht="14.25" customHeight="1">
      <c r="B427" s="258" t="s">
        <v>649</v>
      </c>
      <c r="C427" s="484"/>
      <c r="D427" s="484"/>
      <c r="E427" s="525"/>
      <c r="F427" s="349"/>
      <c r="G427" s="349"/>
      <c r="H427" s="349"/>
      <c r="I427" s="349"/>
      <c r="J427" s="913"/>
      <c r="K427" s="913"/>
      <c r="L427" s="969"/>
      <c r="M427" s="360"/>
      <c r="N427" s="809"/>
    </row>
    <row r="428" spans="1:14" s="6" customFormat="1" ht="14.25" customHeight="1">
      <c r="A428" s="282" t="s">
        <v>3</v>
      </c>
      <c r="B428" s="833"/>
      <c r="C428" s="422" t="s">
        <v>650</v>
      </c>
      <c r="D428" s="885" t="s">
        <v>651</v>
      </c>
      <c r="E428" s="422">
        <v>44</v>
      </c>
      <c r="F428" s="995" t="s">
        <v>641</v>
      </c>
      <c r="G428" s="427">
        <v>1</v>
      </c>
      <c r="H428" s="967">
        <v>44</v>
      </c>
      <c r="I428" s="967">
        <v>20</v>
      </c>
      <c r="J428" s="943">
        <v>56</v>
      </c>
      <c r="K428" s="913">
        <v>2520</v>
      </c>
      <c r="L428" s="1019">
        <v>1143</v>
      </c>
      <c r="M428" s="360"/>
      <c r="N428" s="807">
        <v>25.924500000000002</v>
      </c>
    </row>
    <row r="429" spans="1:14" s="6" customFormat="1" ht="14.25" customHeight="1">
      <c r="A429" s="282" t="s">
        <v>3</v>
      </c>
      <c r="B429" s="833"/>
      <c r="C429" s="423" t="s">
        <v>652</v>
      </c>
      <c r="D429" s="862" t="s">
        <v>653</v>
      </c>
      <c r="E429" s="423">
        <v>44</v>
      </c>
      <c r="F429" s="1020" t="s">
        <v>624</v>
      </c>
      <c r="G429" s="659">
        <v>1</v>
      </c>
      <c r="H429" s="902">
        <v>44.091999999999999</v>
      </c>
      <c r="I429" s="902">
        <v>20</v>
      </c>
      <c r="J429" s="902">
        <v>56</v>
      </c>
      <c r="K429" s="1021">
        <v>2520</v>
      </c>
      <c r="L429" s="902">
        <v>1143</v>
      </c>
      <c r="M429" s="360"/>
      <c r="N429" s="807">
        <v>31.059000000000001</v>
      </c>
    </row>
    <row r="430" spans="1:14" s="6" customFormat="1">
      <c r="A430" s="833"/>
      <c r="B430" s="833"/>
      <c r="C430" s="427"/>
      <c r="D430" s="1022"/>
      <c r="E430" s="427"/>
      <c r="F430" s="609"/>
      <c r="G430" s="427"/>
      <c r="H430" s="969"/>
      <c r="I430" s="969"/>
      <c r="J430" s="913"/>
      <c r="K430" s="913"/>
      <c r="L430" s="913"/>
      <c r="M430" s="360"/>
      <c r="N430" s="809"/>
    </row>
    <row r="431" spans="1:14" s="6" customFormat="1">
      <c r="A431" s="282" t="s">
        <v>87</v>
      </c>
      <c r="B431" s="282"/>
      <c r="C431" s="427"/>
      <c r="D431" s="1022"/>
      <c r="E431" s="427"/>
      <c r="F431" s="609"/>
      <c r="G431" s="427"/>
      <c r="H431" s="969"/>
      <c r="I431" s="960"/>
      <c r="J431" s="913"/>
      <c r="K431" s="913"/>
      <c r="L431" s="913"/>
      <c r="M431" s="360"/>
      <c r="N431" s="809"/>
    </row>
    <row r="432" spans="1:14" s="6" customFormat="1">
      <c r="A432" s="833"/>
      <c r="B432" s="258" t="s">
        <v>654</v>
      </c>
      <c r="C432" s="484"/>
      <c r="D432" s="306"/>
      <c r="E432" s="427"/>
      <c r="F432" s="609"/>
      <c r="G432" s="427"/>
      <c r="H432" s="969"/>
      <c r="I432" s="960"/>
      <c r="J432" s="913"/>
      <c r="K432" s="913"/>
      <c r="L432" s="913"/>
      <c r="M432" s="360"/>
      <c r="N432" s="809"/>
    </row>
    <row r="433" spans="1:14" s="6" customFormat="1" ht="14.25" customHeight="1">
      <c r="A433" s="282" t="s">
        <v>3</v>
      </c>
      <c r="B433" s="833"/>
      <c r="C433" s="422" t="s">
        <v>655</v>
      </c>
      <c r="D433" s="885" t="s">
        <v>656</v>
      </c>
      <c r="E433" s="422">
        <v>44</v>
      </c>
      <c r="F433" s="995" t="s">
        <v>641</v>
      </c>
      <c r="G433" s="504">
        <v>1</v>
      </c>
      <c r="H433" s="967">
        <v>44</v>
      </c>
      <c r="I433" s="967">
        <v>20</v>
      </c>
      <c r="J433" s="943">
        <v>56</v>
      </c>
      <c r="K433" s="913">
        <v>2520</v>
      </c>
      <c r="L433" s="1019">
        <v>1143</v>
      </c>
      <c r="M433" s="360"/>
      <c r="N433" s="807">
        <v>20.233500000000003</v>
      </c>
    </row>
    <row r="434" spans="1:14" s="6" customFormat="1" ht="14.25" customHeight="1">
      <c r="A434" s="282" t="s">
        <v>3</v>
      </c>
      <c r="B434" s="833"/>
      <c r="C434" s="423" t="s">
        <v>657</v>
      </c>
      <c r="D434" s="862" t="s">
        <v>658</v>
      </c>
      <c r="E434" s="423">
        <v>44</v>
      </c>
      <c r="F434" s="1020" t="s">
        <v>624</v>
      </c>
      <c r="G434" s="659">
        <v>1</v>
      </c>
      <c r="H434" s="902">
        <v>44.091999999999999</v>
      </c>
      <c r="I434" s="902">
        <v>20</v>
      </c>
      <c r="J434" s="902">
        <v>56</v>
      </c>
      <c r="K434" s="902">
        <v>2520</v>
      </c>
      <c r="L434" s="902">
        <v>1143</v>
      </c>
      <c r="M434" s="360"/>
      <c r="N434" s="807">
        <v>23.625000000000004</v>
      </c>
    </row>
    <row r="435" spans="1:14" s="6" customFormat="1">
      <c r="A435" s="833"/>
      <c r="B435" s="833"/>
      <c r="C435" s="427"/>
      <c r="D435" s="1022"/>
      <c r="E435" s="483"/>
      <c r="F435" s="995"/>
      <c r="G435" s="427"/>
      <c r="H435" s="835"/>
      <c r="I435" s="835"/>
      <c r="J435" s="835"/>
      <c r="K435" s="835"/>
      <c r="L435" s="835"/>
      <c r="M435" s="360"/>
      <c r="N435" s="809"/>
    </row>
    <row r="436" spans="1:14" s="6" customFormat="1">
      <c r="A436" s="282" t="s">
        <v>88</v>
      </c>
      <c r="B436" s="282"/>
      <c r="C436" s="427"/>
      <c r="D436" s="1022"/>
      <c r="E436" s="427"/>
      <c r="F436" s="609"/>
      <c r="G436" s="427"/>
      <c r="H436" s="969"/>
      <c r="I436" s="969"/>
      <c r="J436" s="913"/>
      <c r="K436" s="913"/>
      <c r="L436" s="913"/>
      <c r="M436" s="360"/>
      <c r="N436" s="809"/>
    </row>
    <row r="437" spans="1:14" s="6" customFormat="1">
      <c r="A437" s="833"/>
      <c r="B437" s="258" t="s">
        <v>659</v>
      </c>
      <c r="C437" s="484"/>
      <c r="D437" s="306"/>
      <c r="E437" s="427"/>
      <c r="F437" s="609"/>
      <c r="G437" s="427"/>
      <c r="H437" s="969"/>
      <c r="I437" s="969"/>
      <c r="J437" s="913"/>
      <c r="K437" s="913"/>
      <c r="L437" s="913"/>
      <c r="M437" s="360"/>
      <c r="N437" s="809"/>
    </row>
    <row r="438" spans="1:14" s="6" customFormat="1" ht="14.25" customHeight="1">
      <c r="A438" s="282" t="s">
        <v>3</v>
      </c>
      <c r="B438" s="833"/>
      <c r="C438" s="504" t="s">
        <v>660</v>
      </c>
      <c r="D438" s="885" t="s">
        <v>661</v>
      </c>
      <c r="E438" s="427">
        <v>44</v>
      </c>
      <c r="F438" s="979" t="s">
        <v>641</v>
      </c>
      <c r="G438" s="504">
        <v>1</v>
      </c>
      <c r="H438" s="1019">
        <v>44.091999999999999</v>
      </c>
      <c r="I438" s="1019">
        <v>20</v>
      </c>
      <c r="J438" s="1019">
        <v>56</v>
      </c>
      <c r="K438" s="1019">
        <v>2520</v>
      </c>
      <c r="L438" s="1019">
        <v>1143</v>
      </c>
      <c r="M438" s="360"/>
      <c r="N438" s="807">
        <v>40.519500000000008</v>
      </c>
    </row>
    <row r="439" spans="1:14" s="6" customFormat="1" ht="14.25" customHeight="1">
      <c r="A439" s="282" t="s">
        <v>3</v>
      </c>
      <c r="B439" s="833"/>
      <c r="C439" s="659" t="s">
        <v>662</v>
      </c>
      <c r="D439" s="430" t="s">
        <v>663</v>
      </c>
      <c r="E439" s="423">
        <v>44</v>
      </c>
      <c r="F439" s="827" t="s">
        <v>624</v>
      </c>
      <c r="G439" s="659">
        <v>1</v>
      </c>
      <c r="H439" s="902">
        <v>44.091999999999999</v>
      </c>
      <c r="I439" s="902">
        <v>20</v>
      </c>
      <c r="J439" s="902">
        <v>56</v>
      </c>
      <c r="K439" s="902">
        <v>2520</v>
      </c>
      <c r="L439" s="902">
        <v>1143</v>
      </c>
      <c r="M439" s="360"/>
      <c r="N439" s="807">
        <v>45.948</v>
      </c>
    </row>
    <row r="440" spans="1:14" s="6" customFormat="1" ht="14.25" customHeight="1">
      <c r="A440" s="833"/>
      <c r="B440" s="833"/>
      <c r="C440" s="427"/>
      <c r="D440" s="427"/>
      <c r="E440" s="427"/>
      <c r="F440" s="995"/>
      <c r="G440" s="427"/>
      <c r="H440" s="835"/>
      <c r="I440" s="835"/>
      <c r="J440" s="835"/>
      <c r="K440" s="835"/>
      <c r="L440" s="835"/>
      <c r="M440" s="360"/>
      <c r="N440" s="809"/>
    </row>
    <row r="441" spans="1:14" s="2" customFormat="1" ht="14.45" customHeight="1">
      <c r="A441" s="158" t="s">
        <v>664</v>
      </c>
      <c r="B441" s="9"/>
      <c r="C441" s="21"/>
      <c r="D441" s="21"/>
      <c r="E441" s="21"/>
      <c r="F441" s="22"/>
      <c r="G441" s="3"/>
      <c r="H441" s="16"/>
      <c r="I441" s="16"/>
      <c r="J441" s="16"/>
      <c r="K441" s="16"/>
      <c r="L441" s="16"/>
      <c r="M441" s="362"/>
      <c r="N441" s="809"/>
    </row>
    <row r="442" spans="1:14" s="2" customFormat="1" ht="14.45" customHeight="1">
      <c r="A442" s="820" t="s">
        <v>218</v>
      </c>
      <c r="B442" s="23" t="s">
        <v>665</v>
      </c>
      <c r="C442" s="821"/>
      <c r="D442" s="821"/>
      <c r="E442" s="821"/>
      <c r="F442" s="822"/>
      <c r="G442" s="427"/>
      <c r="H442" s="718"/>
      <c r="I442" s="718"/>
      <c r="J442" s="718"/>
      <c r="K442" s="718"/>
      <c r="L442" s="718"/>
      <c r="M442" s="362"/>
      <c r="N442" s="809"/>
    </row>
    <row r="443" spans="1:14" s="2" customFormat="1">
      <c r="A443" s="158" t="s">
        <v>3</v>
      </c>
      <c r="B443" s="23"/>
      <c r="C443" s="422" t="s">
        <v>666</v>
      </c>
      <c r="D443" s="430" t="s">
        <v>667</v>
      </c>
      <c r="E443" s="422">
        <v>50</v>
      </c>
      <c r="F443" s="995" t="s">
        <v>668</v>
      </c>
      <c r="G443" s="422">
        <v>1</v>
      </c>
      <c r="H443" s="843">
        <v>50</v>
      </c>
      <c r="I443" s="843">
        <v>22.6798</v>
      </c>
      <c r="J443" s="843">
        <v>56</v>
      </c>
      <c r="K443" s="1023">
        <v>2856</v>
      </c>
      <c r="L443" s="718">
        <v>1295.8258000000001</v>
      </c>
      <c r="M443" s="362"/>
      <c r="N443" s="807">
        <v>61.876500000000007</v>
      </c>
    </row>
    <row r="444" spans="1:14" s="2" customFormat="1">
      <c r="A444" s="158" t="s">
        <v>3</v>
      </c>
      <c r="B444" s="23"/>
      <c r="C444" s="423" t="s">
        <v>669</v>
      </c>
      <c r="D444" s="430" t="s">
        <v>670</v>
      </c>
      <c r="E444" s="423">
        <v>50</v>
      </c>
      <c r="F444" s="1020" t="s">
        <v>621</v>
      </c>
      <c r="G444" s="423">
        <v>1</v>
      </c>
      <c r="H444" s="1017">
        <v>50</v>
      </c>
      <c r="I444" s="1017">
        <v>22.6798</v>
      </c>
      <c r="J444" s="1017">
        <v>56</v>
      </c>
      <c r="K444" s="1024">
        <v>2856</v>
      </c>
      <c r="L444" s="875">
        <v>1295.8258000000001</v>
      </c>
      <c r="M444" s="362"/>
      <c r="N444" s="807">
        <v>51.072000000000003</v>
      </c>
    </row>
    <row r="445" spans="1:14" s="2" customFormat="1" ht="12" customHeight="1">
      <c r="A445" s="49"/>
      <c r="B445" s="68"/>
      <c r="C445" s="427"/>
      <c r="D445" s="427"/>
      <c r="E445" s="1"/>
      <c r="F445" s="51"/>
      <c r="G445" s="24"/>
      <c r="H445" s="52"/>
      <c r="I445" s="52"/>
      <c r="J445" s="52"/>
      <c r="K445" s="52"/>
      <c r="L445" s="52"/>
      <c r="M445" s="362"/>
      <c r="N445" s="809"/>
    </row>
    <row r="446" spans="1:14" s="44" customFormat="1" ht="14.45" customHeight="1">
      <c r="A446" s="158" t="s">
        <v>671</v>
      </c>
      <c r="B446" s="9"/>
      <c r="C446" s="21"/>
      <c r="D446" s="21"/>
      <c r="E446" s="21"/>
      <c r="F446" s="22"/>
      <c r="G446" s="3"/>
      <c r="H446" s="16"/>
      <c r="I446" s="16"/>
      <c r="J446" s="16"/>
      <c r="K446" s="16"/>
      <c r="L446" s="16"/>
      <c r="M446" s="365"/>
      <c r="N446" s="809"/>
    </row>
    <row r="447" spans="1:14" s="6" customFormat="1" ht="14.45" customHeight="1">
      <c r="A447" s="820" t="s">
        <v>218</v>
      </c>
      <c r="B447" s="23" t="s">
        <v>672</v>
      </c>
      <c r="C447" s="821"/>
      <c r="D447" s="821"/>
      <c r="E447" s="821"/>
      <c r="F447" s="822"/>
      <c r="G447" s="427"/>
      <c r="H447" s="718"/>
      <c r="I447" s="718"/>
      <c r="J447" s="718"/>
      <c r="K447" s="718"/>
      <c r="L447" s="718"/>
      <c r="M447" s="360"/>
      <c r="N447" s="809"/>
    </row>
    <row r="448" spans="1:14" s="5" customFormat="1" ht="14.45" customHeight="1">
      <c r="A448" s="158" t="s">
        <v>3</v>
      </c>
      <c r="B448" s="23"/>
      <c r="C448" s="504" t="s">
        <v>673</v>
      </c>
      <c r="D448" s="430" t="s">
        <v>674</v>
      </c>
      <c r="E448" s="422">
        <v>50</v>
      </c>
      <c r="F448" s="426" t="s">
        <v>641</v>
      </c>
      <c r="G448" s="504">
        <v>1</v>
      </c>
      <c r="H448" s="684">
        <v>50</v>
      </c>
      <c r="I448" s="684">
        <v>22.6798</v>
      </c>
      <c r="J448" s="684">
        <v>56</v>
      </c>
      <c r="K448" s="684">
        <v>2856</v>
      </c>
      <c r="L448" s="684">
        <v>1295.8258000000001</v>
      </c>
      <c r="M448" s="660"/>
      <c r="N448" s="807">
        <v>38.713499999999996</v>
      </c>
    </row>
    <row r="449" spans="1:14" s="5" customFormat="1" ht="14.45" customHeight="1">
      <c r="A449" s="158" t="s">
        <v>3</v>
      </c>
      <c r="B449" s="23"/>
      <c r="C449" s="659" t="s">
        <v>675</v>
      </c>
      <c r="D449" s="430" t="s">
        <v>676</v>
      </c>
      <c r="E449" s="423">
        <v>50</v>
      </c>
      <c r="F449" s="431" t="s">
        <v>668</v>
      </c>
      <c r="G449" s="659">
        <v>1</v>
      </c>
      <c r="H449" s="674">
        <v>50</v>
      </c>
      <c r="I449" s="674">
        <v>22.6798</v>
      </c>
      <c r="J449" s="674">
        <v>56</v>
      </c>
      <c r="K449" s="674">
        <v>2856</v>
      </c>
      <c r="L449" s="674">
        <v>1295.8258000000001</v>
      </c>
      <c r="M449" s="660"/>
      <c r="N449" s="807">
        <v>41.9895</v>
      </c>
    </row>
    <row r="450" spans="1:14" s="2" customFormat="1" ht="12" customHeight="1">
      <c r="A450" s="43"/>
      <c r="B450" s="68"/>
      <c r="C450" s="821"/>
      <c r="D450" s="821"/>
      <c r="E450" s="821"/>
      <c r="F450" s="978"/>
      <c r="G450" s="427"/>
      <c r="H450" s="718"/>
      <c r="I450" s="718"/>
      <c r="J450" s="718"/>
      <c r="K450" s="718"/>
      <c r="L450" s="718"/>
      <c r="M450" s="362"/>
      <c r="N450" s="809"/>
    </row>
    <row r="451" spans="1:14" s="2" customFormat="1" ht="16.5" customHeight="1">
      <c r="A451" s="146" t="s">
        <v>91</v>
      </c>
      <c r="B451" s="68"/>
      <c r="C451" s="821"/>
      <c r="D451" s="821"/>
      <c r="E451" s="821"/>
      <c r="F451" s="978"/>
      <c r="G451" s="427"/>
      <c r="H451" s="718"/>
      <c r="I451" s="718"/>
      <c r="J451" s="718"/>
      <c r="K451" s="718"/>
      <c r="L451" s="718"/>
      <c r="M451" s="362"/>
      <c r="N451" s="809"/>
    </row>
    <row r="452" spans="1:14" s="2" customFormat="1" ht="14.25" customHeight="1">
      <c r="A452" s="43"/>
      <c r="B452" s="23" t="s">
        <v>677</v>
      </c>
      <c r="C452" s="488"/>
      <c r="D452" s="488"/>
      <c r="E452" s="832"/>
      <c r="F452" s="954"/>
      <c r="G452" s="834"/>
      <c r="H452" s="1018"/>
      <c r="I452" s="1018"/>
      <c r="J452" s="1018"/>
      <c r="K452" s="1018"/>
      <c r="L452" s="1018"/>
      <c r="M452" s="362"/>
      <c r="N452" s="809"/>
    </row>
    <row r="453" spans="1:14" s="2" customFormat="1" ht="14.25" customHeight="1">
      <c r="A453" s="146" t="s">
        <v>3</v>
      </c>
      <c r="B453" s="68"/>
      <c r="C453" s="422" t="s">
        <v>678</v>
      </c>
      <c r="D453" s="430" t="s">
        <v>679</v>
      </c>
      <c r="E453" s="422">
        <v>50</v>
      </c>
      <c r="F453" s="979" t="s">
        <v>621</v>
      </c>
      <c r="G453" s="427">
        <v>1</v>
      </c>
      <c r="H453" s="292">
        <v>50</v>
      </c>
      <c r="I453" s="294">
        <v>22.6798</v>
      </c>
      <c r="J453" s="292">
        <v>56</v>
      </c>
      <c r="K453" s="294">
        <v>2856</v>
      </c>
      <c r="L453" s="292">
        <v>1295.8258000000001</v>
      </c>
      <c r="M453" s="362"/>
      <c r="N453" s="807">
        <v>18.101999999999997</v>
      </c>
    </row>
    <row r="454" spans="1:14" s="2" customFormat="1" ht="14.25" customHeight="1">
      <c r="A454" s="146" t="s">
        <v>3</v>
      </c>
      <c r="B454" s="68"/>
      <c r="C454" s="423" t="s">
        <v>680</v>
      </c>
      <c r="D454" s="430" t="s">
        <v>681</v>
      </c>
      <c r="E454" s="423">
        <v>50</v>
      </c>
      <c r="F454" s="827" t="s">
        <v>668</v>
      </c>
      <c r="G454" s="432">
        <v>1</v>
      </c>
      <c r="H454" s="254">
        <v>50</v>
      </c>
      <c r="I454" s="256">
        <v>22.6798</v>
      </c>
      <c r="J454" s="254">
        <v>56</v>
      </c>
      <c r="K454" s="256">
        <v>2856</v>
      </c>
      <c r="L454" s="254">
        <v>1295.8258000000001</v>
      </c>
      <c r="M454" s="362"/>
      <c r="N454" s="807">
        <v>21.2835</v>
      </c>
    </row>
    <row r="455" spans="1:14" s="2" customFormat="1">
      <c r="A455" s="25"/>
      <c r="B455" s="68"/>
      <c r="C455" s="65"/>
      <c r="D455" s="65"/>
      <c r="E455" s="65"/>
      <c r="F455" s="66"/>
      <c r="G455" s="57"/>
      <c r="H455" s="232"/>
      <c r="I455" s="232"/>
      <c r="J455" s="232"/>
      <c r="K455" s="232"/>
      <c r="L455" s="232"/>
      <c r="M455" s="362"/>
      <c r="N455" s="809"/>
    </row>
    <row r="456" spans="1:14" s="44" customFormat="1" ht="18" customHeight="1">
      <c r="A456" s="158" t="s">
        <v>682</v>
      </c>
      <c r="B456" s="9"/>
      <c r="C456" s="21"/>
      <c r="D456" s="21"/>
      <c r="E456" s="21"/>
      <c r="F456" s="22"/>
      <c r="G456" s="3"/>
      <c r="H456" s="16"/>
      <c r="I456" s="16"/>
      <c r="J456" s="16"/>
      <c r="K456" s="16"/>
      <c r="L456" s="16"/>
      <c r="M456" s="365"/>
      <c r="N456" s="809"/>
    </row>
    <row r="457" spans="1:14" s="6" customFormat="1" ht="14.45" customHeight="1">
      <c r="A457" s="820" t="s">
        <v>218</v>
      </c>
      <c r="B457" s="23" t="s">
        <v>683</v>
      </c>
      <c r="C457" s="821"/>
      <c r="D457" s="821"/>
      <c r="E457" s="821"/>
      <c r="F457" s="822"/>
      <c r="G457" s="427"/>
      <c r="H457" s="718"/>
      <c r="I457" s="718"/>
      <c r="J457" s="718"/>
      <c r="K457" s="718"/>
      <c r="L457" s="718"/>
      <c r="M457" s="360"/>
      <c r="N457" s="809"/>
    </row>
    <row r="458" spans="1:14" s="5" customFormat="1" ht="14.45" customHeight="1">
      <c r="A458" s="158" t="s">
        <v>3</v>
      </c>
      <c r="B458" s="23"/>
      <c r="C458" s="504" t="s">
        <v>684</v>
      </c>
      <c r="D458" s="885" t="s">
        <v>685</v>
      </c>
      <c r="E458" s="425">
        <v>50</v>
      </c>
      <c r="F458" s="426" t="s">
        <v>641</v>
      </c>
      <c r="G458" s="504">
        <v>1</v>
      </c>
      <c r="H458" s="684">
        <v>50</v>
      </c>
      <c r="I458" s="684">
        <v>22.6798</v>
      </c>
      <c r="J458" s="684">
        <v>56</v>
      </c>
      <c r="K458" s="684">
        <v>2856</v>
      </c>
      <c r="L458" s="684">
        <v>1295.8258000000001</v>
      </c>
      <c r="M458" s="660"/>
      <c r="N458" s="807">
        <v>23.656500000000001</v>
      </c>
    </row>
    <row r="459" spans="1:14" s="5" customFormat="1" ht="14.45" customHeight="1">
      <c r="A459" s="158" t="s">
        <v>3</v>
      </c>
      <c r="B459" s="23"/>
      <c r="C459" s="659" t="s">
        <v>686</v>
      </c>
      <c r="D459" s="430" t="s">
        <v>687</v>
      </c>
      <c r="E459" s="430">
        <v>50</v>
      </c>
      <c r="F459" s="431" t="s">
        <v>668</v>
      </c>
      <c r="G459" s="659">
        <v>1</v>
      </c>
      <c r="H459" s="674">
        <v>50</v>
      </c>
      <c r="I459" s="674">
        <v>22.6798</v>
      </c>
      <c r="J459" s="674">
        <v>56</v>
      </c>
      <c r="K459" s="674">
        <v>2856</v>
      </c>
      <c r="L459" s="674">
        <v>1295.8258000000001</v>
      </c>
      <c r="M459" s="660"/>
      <c r="N459" s="807">
        <v>26.481000000000002</v>
      </c>
    </row>
    <row r="460" spans="1:14" s="6" customFormat="1" ht="18" customHeight="1">
      <c r="C460" s="501"/>
      <c r="D460" s="501"/>
      <c r="E460" s="501"/>
      <c r="M460" s="360"/>
      <c r="N460" s="809"/>
    </row>
    <row r="461" spans="1:14" s="6" customFormat="1" ht="18" customHeight="1" thickBot="1">
      <c r="C461" s="501"/>
      <c r="D461" s="501"/>
      <c r="E461" s="501"/>
      <c r="M461" s="360"/>
      <c r="N461" s="809"/>
    </row>
    <row r="462" spans="1:14" s="6" customFormat="1" ht="51.75" customHeight="1" thickBot="1">
      <c r="A462" s="549"/>
      <c r="B462" s="617"/>
      <c r="C462" s="618" t="s">
        <v>207</v>
      </c>
      <c r="D462" s="619" t="s">
        <v>250</v>
      </c>
      <c r="E462" s="1224" t="s">
        <v>209</v>
      </c>
      <c r="F462" s="1225"/>
      <c r="G462" s="618" t="s">
        <v>210</v>
      </c>
      <c r="H462" s="620" t="s">
        <v>211</v>
      </c>
      <c r="I462" s="620" t="s">
        <v>212</v>
      </c>
      <c r="J462" s="620" t="s">
        <v>213</v>
      </c>
      <c r="K462" s="620" t="s">
        <v>214</v>
      </c>
      <c r="L462" s="620" t="s">
        <v>215</v>
      </c>
      <c r="M462" s="360"/>
      <c r="N462" s="809"/>
    </row>
    <row r="463" spans="1:14" s="6" customFormat="1" ht="18" customHeight="1">
      <c r="C463" s="501"/>
      <c r="D463" s="501"/>
      <c r="E463" s="501"/>
      <c r="M463" s="360"/>
      <c r="N463" s="809"/>
    </row>
    <row r="464" spans="1:14" s="44" customFormat="1" ht="21.75" customHeight="1">
      <c r="A464" s="158" t="s">
        <v>688</v>
      </c>
      <c r="B464" s="9"/>
      <c r="C464" s="21"/>
      <c r="D464" s="21"/>
      <c r="E464" s="21"/>
      <c r="F464" s="22"/>
      <c r="G464" s="3"/>
      <c r="H464" s="16"/>
      <c r="I464" s="16"/>
      <c r="J464" s="16"/>
      <c r="K464" s="16"/>
      <c r="L464" s="16"/>
      <c r="M464" s="365"/>
      <c r="N464" s="809"/>
    </row>
    <row r="465" spans="1:14" s="6" customFormat="1" ht="14.45" customHeight="1">
      <c r="A465" s="820" t="s">
        <v>218</v>
      </c>
      <c r="B465" s="23" t="s">
        <v>689</v>
      </c>
      <c r="C465" s="821"/>
      <c r="D465" s="821"/>
      <c r="E465" s="821"/>
      <c r="F465" s="822"/>
      <c r="G465" s="427"/>
      <c r="H465" s="718"/>
      <c r="I465" s="718"/>
      <c r="J465" s="718"/>
      <c r="K465" s="718"/>
      <c r="L465" s="718"/>
      <c r="M465" s="360"/>
      <c r="N465" s="809"/>
    </row>
    <row r="466" spans="1:14" s="6" customFormat="1" ht="14.45" customHeight="1">
      <c r="A466" s="158" t="s">
        <v>3</v>
      </c>
      <c r="B466" s="23"/>
      <c r="C466" s="504" t="s">
        <v>690</v>
      </c>
      <c r="D466" s="430" t="s">
        <v>691</v>
      </c>
      <c r="E466" s="425">
        <v>25</v>
      </c>
      <c r="F466" s="426" t="s">
        <v>692</v>
      </c>
      <c r="G466" s="504">
        <v>1</v>
      </c>
      <c r="H466" s="684">
        <v>25</v>
      </c>
      <c r="I466" s="684">
        <v>11.3399</v>
      </c>
      <c r="J466" s="684">
        <v>80</v>
      </c>
      <c r="K466" s="684">
        <v>2550</v>
      </c>
      <c r="L466" s="684">
        <v>1156.9873</v>
      </c>
      <c r="M466" s="360"/>
      <c r="N466" s="807">
        <v>21.735000000000003</v>
      </c>
    </row>
    <row r="467" spans="1:14" s="6" customFormat="1" ht="14.45" customHeight="1">
      <c r="A467" s="158" t="s">
        <v>3</v>
      </c>
      <c r="B467" s="23"/>
      <c r="C467" s="504" t="s">
        <v>693</v>
      </c>
      <c r="D467" s="430" t="s">
        <v>694</v>
      </c>
      <c r="E467" s="425">
        <v>50</v>
      </c>
      <c r="F467" s="426" t="s">
        <v>621</v>
      </c>
      <c r="G467" s="504">
        <v>1</v>
      </c>
      <c r="H467" s="684">
        <v>50</v>
      </c>
      <c r="I467" s="684">
        <v>22.6798</v>
      </c>
      <c r="J467" s="684">
        <v>56</v>
      </c>
      <c r="K467" s="684">
        <v>2856</v>
      </c>
      <c r="L467" s="684">
        <v>1295.8258000000001</v>
      </c>
      <c r="M467" s="360"/>
      <c r="N467" s="807">
        <v>40.225500000000004</v>
      </c>
    </row>
    <row r="468" spans="1:14" s="5" customFormat="1" ht="14.45" customHeight="1">
      <c r="A468" s="158" t="s">
        <v>3</v>
      </c>
      <c r="B468" s="23"/>
      <c r="C468" s="659" t="s">
        <v>695</v>
      </c>
      <c r="D468" s="430" t="s">
        <v>696</v>
      </c>
      <c r="E468" s="430">
        <v>50</v>
      </c>
      <c r="F468" s="431" t="s">
        <v>668</v>
      </c>
      <c r="G468" s="659">
        <v>1</v>
      </c>
      <c r="H468" s="674">
        <v>50</v>
      </c>
      <c r="I468" s="674">
        <v>22.6798</v>
      </c>
      <c r="J468" s="674">
        <v>56</v>
      </c>
      <c r="K468" s="674">
        <v>2856</v>
      </c>
      <c r="L468" s="674">
        <v>1295.8258000000001</v>
      </c>
      <c r="M468" s="660"/>
      <c r="N468" s="807">
        <v>45.989999999999995</v>
      </c>
    </row>
    <row r="469" spans="1:14" s="5" customFormat="1" ht="14.45" customHeight="1">
      <c r="A469" s="820"/>
      <c r="B469" s="23"/>
      <c r="C469" s="427"/>
      <c r="D469" s="427"/>
      <c r="E469" s="483"/>
      <c r="F469" s="995"/>
      <c r="G469" s="427"/>
      <c r="H469" s="718"/>
      <c r="I469" s="718"/>
      <c r="J469" s="718"/>
      <c r="K469" s="718"/>
      <c r="L469" s="718"/>
      <c r="M469" s="660"/>
      <c r="N469" s="809"/>
    </row>
    <row r="470" spans="1:14" s="44" customFormat="1" ht="14.45" customHeight="1">
      <c r="A470" s="17" t="s">
        <v>697</v>
      </c>
      <c r="B470" s="9"/>
      <c r="C470" s="21"/>
      <c r="D470" s="21"/>
      <c r="E470" s="21"/>
      <c r="F470" s="22"/>
      <c r="G470" s="3"/>
      <c r="H470" s="16"/>
      <c r="I470" s="16"/>
      <c r="J470" s="16"/>
      <c r="K470" s="16"/>
      <c r="L470" s="16"/>
      <c r="M470" s="365"/>
      <c r="N470" s="809"/>
    </row>
    <row r="471" spans="1:14" s="6" customFormat="1" ht="14.45" customHeight="1">
      <c r="A471" s="820" t="s">
        <v>218</v>
      </c>
      <c r="B471" s="23" t="s">
        <v>698</v>
      </c>
      <c r="C471" s="821"/>
      <c r="D471" s="821"/>
      <c r="E471" s="821"/>
      <c r="F471" s="822"/>
      <c r="G471" s="427"/>
      <c r="H471" s="718"/>
      <c r="I471" s="718"/>
      <c r="J471" s="718"/>
      <c r="K471" s="718"/>
      <c r="L471" s="718"/>
      <c r="M471" s="360"/>
      <c r="N471" s="809"/>
    </row>
    <row r="472" spans="1:14" s="6" customFormat="1" ht="14.45" customHeight="1">
      <c r="A472" s="17" t="s">
        <v>3</v>
      </c>
      <c r="B472" s="23"/>
      <c r="C472" s="504" t="s">
        <v>699</v>
      </c>
      <c r="D472" s="430" t="s">
        <v>700</v>
      </c>
      <c r="E472" s="425">
        <v>50</v>
      </c>
      <c r="F472" s="426" t="s">
        <v>621</v>
      </c>
      <c r="G472" s="504">
        <v>1</v>
      </c>
      <c r="H472" s="684">
        <v>50</v>
      </c>
      <c r="I472" s="684">
        <v>22.6798</v>
      </c>
      <c r="J472" s="684">
        <v>56</v>
      </c>
      <c r="K472" s="684">
        <v>2856</v>
      </c>
      <c r="L472" s="684">
        <v>1295.8258000000001</v>
      </c>
      <c r="M472" s="360"/>
      <c r="N472" s="807">
        <v>26.5335</v>
      </c>
    </row>
    <row r="473" spans="1:14" s="6" customFormat="1" ht="14.45" customHeight="1">
      <c r="A473" s="17" t="s">
        <v>3</v>
      </c>
      <c r="B473" s="23"/>
      <c r="C473" s="659" t="s">
        <v>701</v>
      </c>
      <c r="D473" s="430" t="s">
        <v>702</v>
      </c>
      <c r="E473" s="430">
        <v>50</v>
      </c>
      <c r="F473" s="431" t="s">
        <v>703</v>
      </c>
      <c r="G473" s="659">
        <v>1</v>
      </c>
      <c r="H473" s="674">
        <v>50</v>
      </c>
      <c r="I473" s="674">
        <v>22.6798</v>
      </c>
      <c r="J473" s="674">
        <v>56</v>
      </c>
      <c r="K473" s="674">
        <v>2856</v>
      </c>
      <c r="L473" s="674">
        <v>1295.8258000000001</v>
      </c>
      <c r="M473" s="360"/>
      <c r="N473" s="807">
        <v>31.794</v>
      </c>
    </row>
    <row r="474" spans="1:14" s="6" customFormat="1" ht="14.45" customHeight="1">
      <c r="A474" s="820"/>
      <c r="B474" s="23"/>
      <c r="C474" s="427"/>
      <c r="D474" s="427"/>
      <c r="E474" s="483"/>
      <c r="F474" s="995"/>
      <c r="G474" s="427"/>
      <c r="H474" s="718"/>
      <c r="I474" s="718"/>
      <c r="J474" s="718"/>
      <c r="K474" s="718"/>
      <c r="L474" s="718"/>
      <c r="M474" s="360"/>
      <c r="N474" s="809"/>
    </row>
    <row r="475" spans="1:14" s="44" customFormat="1" ht="14.45" customHeight="1">
      <c r="A475" s="17" t="s">
        <v>704</v>
      </c>
      <c r="B475" s="9"/>
      <c r="C475" s="21"/>
      <c r="D475" s="21"/>
      <c r="E475" s="21"/>
      <c r="F475" s="22"/>
      <c r="G475" s="3"/>
      <c r="H475" s="16"/>
      <c r="I475" s="16"/>
      <c r="J475" s="16"/>
      <c r="K475" s="16"/>
      <c r="L475" s="16"/>
      <c r="M475" s="365"/>
      <c r="N475" s="809"/>
    </row>
    <row r="476" spans="1:14" s="6" customFormat="1" ht="14.45" customHeight="1">
      <c r="A476" s="820" t="s">
        <v>218</v>
      </c>
      <c r="B476" s="23" t="s">
        <v>705</v>
      </c>
      <c r="C476" s="821"/>
      <c r="D476" s="821"/>
      <c r="E476" s="821"/>
      <c r="F476" s="822"/>
      <c r="G476" s="427"/>
      <c r="H476" s="718"/>
      <c r="I476" s="718"/>
      <c r="J476" s="718"/>
      <c r="K476" s="718"/>
      <c r="L476" s="718"/>
      <c r="M476" s="360"/>
      <c r="N476" s="809"/>
    </row>
    <row r="477" spans="1:14" s="6" customFormat="1" ht="14.45" customHeight="1">
      <c r="A477" s="17" t="s">
        <v>3</v>
      </c>
      <c r="B477" s="23"/>
      <c r="C477" s="504" t="s">
        <v>706</v>
      </c>
      <c r="D477" s="430" t="s">
        <v>707</v>
      </c>
      <c r="E477" s="425">
        <v>50</v>
      </c>
      <c r="F477" s="426" t="s">
        <v>641</v>
      </c>
      <c r="G477" s="504">
        <v>1</v>
      </c>
      <c r="H477" s="684">
        <v>50</v>
      </c>
      <c r="I477" s="684">
        <v>22.6798</v>
      </c>
      <c r="J477" s="684">
        <v>56</v>
      </c>
      <c r="K477" s="684">
        <v>2856</v>
      </c>
      <c r="L477" s="684">
        <v>1295.8258000000001</v>
      </c>
      <c r="M477" s="360"/>
      <c r="N477" s="807">
        <v>21.052500000000002</v>
      </c>
    </row>
    <row r="478" spans="1:14" s="6" customFormat="1" ht="14.45" customHeight="1">
      <c r="A478" s="17" t="s">
        <v>3</v>
      </c>
      <c r="B478" s="23"/>
      <c r="C478" s="659" t="s">
        <v>708</v>
      </c>
      <c r="D478" s="430" t="s">
        <v>709</v>
      </c>
      <c r="E478" s="430">
        <v>50</v>
      </c>
      <c r="F478" s="431" t="s">
        <v>668</v>
      </c>
      <c r="G478" s="659">
        <v>1</v>
      </c>
      <c r="H478" s="674">
        <v>50</v>
      </c>
      <c r="I478" s="674">
        <v>22.6798</v>
      </c>
      <c r="J478" s="674">
        <v>56</v>
      </c>
      <c r="K478" s="674">
        <v>2856</v>
      </c>
      <c r="L478" s="674">
        <v>1295.8258000000001</v>
      </c>
      <c r="M478" s="360"/>
      <c r="N478" s="807">
        <v>24.087000000000003</v>
      </c>
    </row>
    <row r="479" spans="1:14" s="2" customFormat="1" ht="14.45" customHeight="1">
      <c r="A479" s="43"/>
      <c r="B479" s="68"/>
      <c r="C479" s="821"/>
      <c r="D479" s="821"/>
      <c r="E479" s="821"/>
      <c r="F479" s="978"/>
      <c r="G479" s="427"/>
      <c r="H479" s="718"/>
      <c r="I479" s="718"/>
      <c r="J479" s="718"/>
      <c r="K479" s="718"/>
      <c r="L479" s="718"/>
      <c r="M479" s="362"/>
      <c r="N479" s="809"/>
    </row>
    <row r="480" spans="1:14" s="6" customFormat="1">
      <c r="A480" s="145" t="s">
        <v>710</v>
      </c>
      <c r="B480" s="23"/>
      <c r="C480" s="427"/>
      <c r="D480" s="427"/>
      <c r="E480" s="427"/>
      <c r="F480" s="421"/>
      <c r="G480" s="427"/>
      <c r="H480" s="429"/>
      <c r="I480" s="429"/>
      <c r="J480" s="429"/>
      <c r="K480" s="429"/>
      <c r="L480" s="429"/>
      <c r="M480" s="360"/>
      <c r="N480" s="809"/>
    </row>
    <row r="481" spans="1:14" s="6" customFormat="1" ht="14.45" customHeight="1">
      <c r="A481" s="820" t="s">
        <v>218</v>
      </c>
      <c r="B481" s="23" t="s">
        <v>711</v>
      </c>
      <c r="C481" s="821"/>
      <c r="D481" s="821"/>
      <c r="E481" s="821"/>
      <c r="F481" s="822"/>
      <c r="G481" s="427"/>
      <c r="H481" s="718"/>
      <c r="I481" s="718"/>
      <c r="J481" s="718"/>
      <c r="K481" s="718"/>
      <c r="L481" s="718"/>
      <c r="M481" s="360"/>
      <c r="N481" s="809"/>
    </row>
    <row r="482" spans="1:14" s="6" customFormat="1" ht="14.45" customHeight="1">
      <c r="A482" s="145" t="s">
        <v>3</v>
      </c>
      <c r="B482" s="23"/>
      <c r="C482" s="504" t="s">
        <v>712</v>
      </c>
      <c r="D482" s="430" t="s">
        <v>713</v>
      </c>
      <c r="E482" s="425">
        <v>50</v>
      </c>
      <c r="F482" s="426" t="s">
        <v>641</v>
      </c>
      <c r="G482" s="504">
        <v>1</v>
      </c>
      <c r="H482" s="684">
        <v>50</v>
      </c>
      <c r="I482" s="684">
        <v>22.6798</v>
      </c>
      <c r="J482" s="684">
        <v>56</v>
      </c>
      <c r="K482" s="684">
        <v>2856</v>
      </c>
      <c r="L482" s="684">
        <v>1295.8258000000001</v>
      </c>
      <c r="M482" s="360"/>
      <c r="N482" s="807">
        <v>13.713000000000001</v>
      </c>
    </row>
    <row r="483" spans="1:14" s="6" customFormat="1" ht="14.45" customHeight="1">
      <c r="A483" s="145" t="s">
        <v>3</v>
      </c>
      <c r="B483" s="23"/>
      <c r="C483" s="659" t="s">
        <v>714</v>
      </c>
      <c r="D483" s="430" t="s">
        <v>715</v>
      </c>
      <c r="E483" s="430">
        <v>50</v>
      </c>
      <c r="F483" s="431" t="s">
        <v>668</v>
      </c>
      <c r="G483" s="659">
        <v>1</v>
      </c>
      <c r="H483" s="674">
        <v>50</v>
      </c>
      <c r="I483" s="674">
        <v>22.6798</v>
      </c>
      <c r="J483" s="674">
        <v>56</v>
      </c>
      <c r="K483" s="674">
        <v>2856</v>
      </c>
      <c r="L483" s="674">
        <v>1295.8258000000001</v>
      </c>
      <c r="M483" s="360"/>
      <c r="N483" s="807">
        <v>17.566500000000001</v>
      </c>
    </row>
    <row r="484" spans="1:14" s="6" customFormat="1" ht="14.45" customHeight="1">
      <c r="A484" s="820"/>
      <c r="B484" s="23"/>
      <c r="C484" s="427"/>
      <c r="D484" s="427"/>
      <c r="E484" s="427"/>
      <c r="F484" s="421"/>
      <c r="G484" s="427"/>
      <c r="H484" s="718"/>
      <c r="I484" s="718"/>
      <c r="J484" s="718"/>
      <c r="K484" s="718"/>
      <c r="L484" s="718"/>
      <c r="M484" s="360"/>
      <c r="N484" s="809"/>
    </row>
    <row r="485" spans="1:14" s="44" customFormat="1" ht="14.45" customHeight="1">
      <c r="A485" s="158" t="s">
        <v>716</v>
      </c>
      <c r="B485" s="9"/>
      <c r="C485" s="21"/>
      <c r="D485" s="21"/>
      <c r="E485" s="21"/>
      <c r="F485" s="22"/>
      <c r="G485" s="3"/>
      <c r="H485" s="16"/>
      <c r="I485" s="16"/>
      <c r="J485" s="16"/>
      <c r="K485" s="16"/>
      <c r="L485" s="16"/>
      <c r="M485" s="365"/>
      <c r="N485" s="809"/>
    </row>
    <row r="486" spans="1:14" s="6" customFormat="1" ht="14.45" customHeight="1">
      <c r="A486" s="820" t="s">
        <v>218</v>
      </c>
      <c r="B486" s="23" t="s">
        <v>717</v>
      </c>
      <c r="C486" s="821"/>
      <c r="D486" s="821"/>
      <c r="E486" s="821"/>
      <c r="F486" s="822"/>
      <c r="G486" s="427"/>
      <c r="H486" s="718"/>
      <c r="I486" s="718"/>
      <c r="J486" s="718"/>
      <c r="K486" s="718"/>
      <c r="L486" s="718"/>
      <c r="M486" s="360"/>
      <c r="N486" s="809"/>
    </row>
    <row r="487" spans="1:14" s="5" customFormat="1" ht="14.45" customHeight="1">
      <c r="A487" s="158" t="s">
        <v>3</v>
      </c>
      <c r="B487" s="23"/>
      <c r="C487" s="504" t="s">
        <v>718</v>
      </c>
      <c r="D487" s="430" t="s">
        <v>719</v>
      </c>
      <c r="E487" s="425">
        <v>10</v>
      </c>
      <c r="F487" s="426" t="s">
        <v>720</v>
      </c>
      <c r="G487" s="504">
        <v>2</v>
      </c>
      <c r="H487" s="684">
        <v>10</v>
      </c>
      <c r="I487" s="684">
        <v>4.54</v>
      </c>
      <c r="J487" s="684">
        <v>64</v>
      </c>
      <c r="K487" s="684">
        <v>1408</v>
      </c>
      <c r="L487" s="684">
        <v>638.66</v>
      </c>
      <c r="M487" s="660"/>
      <c r="N487" s="807">
        <v>17.650500000000001</v>
      </c>
    </row>
    <row r="488" spans="1:14" s="5" customFormat="1" ht="14.45" customHeight="1">
      <c r="A488" s="158" t="s">
        <v>3</v>
      </c>
      <c r="B488" s="23"/>
      <c r="C488" s="659" t="s">
        <v>721</v>
      </c>
      <c r="D488" s="430" t="s">
        <v>722</v>
      </c>
      <c r="E488" s="430">
        <v>43</v>
      </c>
      <c r="F488" s="431" t="s">
        <v>720</v>
      </c>
      <c r="G488" s="659">
        <v>1</v>
      </c>
      <c r="H488" s="674">
        <v>43</v>
      </c>
      <c r="I488" s="674">
        <v>19.5046</v>
      </c>
      <c r="J488" s="674">
        <v>56</v>
      </c>
      <c r="K488" s="674">
        <v>2464</v>
      </c>
      <c r="L488" s="674">
        <v>1118</v>
      </c>
      <c r="M488" s="660"/>
      <c r="N488" s="807">
        <v>48.908999999999999</v>
      </c>
    </row>
    <row r="489" spans="1:14" s="6" customFormat="1" ht="14.45" customHeight="1" thickBot="1">
      <c r="A489" s="876"/>
      <c r="B489" s="50"/>
      <c r="C489" s="840"/>
      <c r="D489" s="840"/>
      <c r="E489" s="840"/>
      <c r="F489" s="988"/>
      <c r="G489" s="937"/>
      <c r="H489" s="938"/>
      <c r="I489" s="938"/>
      <c r="J489" s="938"/>
      <c r="K489" s="938"/>
      <c r="L489" s="938"/>
      <c r="M489" s="360"/>
      <c r="N489" s="809"/>
    </row>
    <row r="490" spans="1:14" s="6" customFormat="1" ht="14.45" customHeight="1" thickTop="1">
      <c r="A490" s="820"/>
      <c r="B490" s="23"/>
      <c r="C490" s="821"/>
      <c r="D490" s="821"/>
      <c r="E490" s="821"/>
      <c r="F490" s="822"/>
      <c r="G490" s="427"/>
      <c r="H490" s="718"/>
      <c r="I490" s="718"/>
      <c r="J490" s="718"/>
      <c r="K490" s="718"/>
      <c r="L490" s="718"/>
      <c r="M490" s="360"/>
      <c r="N490" s="809"/>
    </row>
    <row r="491" spans="1:14" s="2" customFormat="1" ht="16.5" customHeight="1">
      <c r="A491" s="559" t="s">
        <v>98</v>
      </c>
      <c r="B491" s="569"/>
      <c r="C491" s="561"/>
      <c r="D491" s="561"/>
      <c r="E491" s="561"/>
      <c r="F491" s="817"/>
      <c r="G491" s="563"/>
      <c r="H491" s="818"/>
      <c r="I491" s="818"/>
      <c r="J491" s="818"/>
      <c r="K491" s="818"/>
      <c r="L491" s="818"/>
      <c r="M491" s="362"/>
      <c r="N491" s="809"/>
    </row>
    <row r="492" spans="1:14" s="2" customFormat="1" ht="12" customHeight="1">
      <c r="A492" s="43"/>
      <c r="B492" s="68"/>
      <c r="C492" s="65"/>
      <c r="D492" s="65"/>
      <c r="E492" s="65"/>
      <c r="F492" s="70"/>
      <c r="G492" s="57"/>
      <c r="H492" s="232"/>
      <c r="I492" s="232"/>
      <c r="J492" s="232"/>
      <c r="K492" s="232"/>
      <c r="L492" s="232"/>
      <c r="M492" s="362"/>
      <c r="N492" s="809"/>
    </row>
    <row r="493" spans="1:14" s="6" customFormat="1" ht="6" customHeight="1">
      <c r="A493" s="820"/>
      <c r="B493" s="23"/>
      <c r="C493" s="821"/>
      <c r="D493" s="821"/>
      <c r="E493" s="821"/>
      <c r="F493" s="822"/>
      <c r="G493" s="427"/>
      <c r="H493" s="718"/>
      <c r="I493" s="718"/>
      <c r="J493" s="718"/>
      <c r="K493" s="718"/>
      <c r="L493" s="718"/>
      <c r="M493" s="360"/>
      <c r="N493" s="809"/>
    </row>
    <row r="494" spans="1:14" s="44" customFormat="1" ht="14.45" customHeight="1">
      <c r="A494" s="17" t="s">
        <v>723</v>
      </c>
      <c r="B494" s="331"/>
      <c r="C494" s="332"/>
      <c r="D494" s="332"/>
      <c r="E494" s="332"/>
      <c r="F494" s="22"/>
      <c r="G494" s="3"/>
      <c r="H494" s="16"/>
      <c r="I494" s="16"/>
      <c r="J494" s="16"/>
      <c r="K494" s="16"/>
      <c r="L494" s="16"/>
      <c r="M494" s="365"/>
      <c r="N494" s="809"/>
    </row>
    <row r="495" spans="1:14" s="6" customFormat="1" ht="14.45" customHeight="1">
      <c r="A495" s="820" t="s">
        <v>218</v>
      </c>
      <c r="B495" s="23" t="s">
        <v>724</v>
      </c>
      <c r="C495" s="821"/>
      <c r="D495" s="821"/>
      <c r="E495" s="821"/>
      <c r="F495" s="822"/>
      <c r="G495" s="427"/>
      <c r="H495" s="718"/>
      <c r="I495" s="718"/>
      <c r="J495" s="718"/>
      <c r="K495" s="718"/>
      <c r="L495" s="718"/>
      <c r="M495" s="360"/>
      <c r="N495" s="809"/>
    </row>
    <row r="496" spans="1:14" s="6" customFormat="1" ht="14.45" customHeight="1">
      <c r="A496" s="17" t="s">
        <v>3</v>
      </c>
      <c r="C496" s="422" t="s">
        <v>725</v>
      </c>
      <c r="D496" s="430" t="s">
        <v>726</v>
      </c>
      <c r="E496" s="425">
        <v>25</v>
      </c>
      <c r="F496" s="426" t="s">
        <v>727</v>
      </c>
      <c r="G496" s="427">
        <v>1</v>
      </c>
      <c r="H496" s="428">
        <v>25</v>
      </c>
      <c r="I496" s="429">
        <v>11.3399</v>
      </c>
      <c r="J496" s="428">
        <v>70</v>
      </c>
      <c r="K496" s="429">
        <v>1785</v>
      </c>
      <c r="L496" s="428">
        <v>809.89110000000005</v>
      </c>
      <c r="M496" s="360"/>
      <c r="N496" s="807">
        <v>42.430499999999995</v>
      </c>
    </row>
    <row r="497" spans="1:14" s="6" customFormat="1" ht="14.45" customHeight="1">
      <c r="A497" s="17" t="s">
        <v>3</v>
      </c>
      <c r="C497" s="423" t="s">
        <v>728</v>
      </c>
      <c r="D497" s="430" t="s">
        <v>729</v>
      </c>
      <c r="E497" s="430">
        <v>25</v>
      </c>
      <c r="F497" s="431" t="s">
        <v>730</v>
      </c>
      <c r="G497" s="659">
        <v>1</v>
      </c>
      <c r="H497" s="674">
        <v>25</v>
      </c>
      <c r="I497" s="674">
        <v>11.3399</v>
      </c>
      <c r="J497" s="674">
        <v>70</v>
      </c>
      <c r="K497" s="674">
        <v>1785</v>
      </c>
      <c r="L497" s="674">
        <v>809.89110000000005</v>
      </c>
      <c r="M497" s="360"/>
      <c r="N497" s="807">
        <v>45.696000000000005</v>
      </c>
    </row>
    <row r="498" spans="1:14" s="6" customFormat="1" ht="12" customHeight="1">
      <c r="A498" s="820"/>
      <c r="B498" s="23"/>
      <c r="C498" s="821"/>
      <c r="D498" s="821"/>
      <c r="E498" s="821"/>
      <c r="F498" s="822"/>
      <c r="G498" s="427"/>
      <c r="H498" s="718"/>
      <c r="I498" s="718"/>
      <c r="J498" s="718"/>
      <c r="K498" s="718"/>
      <c r="L498" s="718"/>
      <c r="M498" s="360"/>
      <c r="N498" s="809"/>
    </row>
    <row r="499" spans="1:14" s="2" customFormat="1" ht="14.45" customHeight="1">
      <c r="A499" s="17" t="s">
        <v>100</v>
      </c>
      <c r="B499" s="9"/>
      <c r="C499" s="21"/>
      <c r="D499" s="21"/>
      <c r="E499" s="21"/>
      <c r="F499" s="65"/>
      <c r="G499" s="66"/>
      <c r="H499" s="57"/>
      <c r="I499" s="67"/>
      <c r="J499" s="67"/>
      <c r="K499" s="67"/>
      <c r="L499" s="233"/>
      <c r="M499" s="362"/>
      <c r="N499" s="809"/>
    </row>
    <row r="500" spans="1:14" s="2" customFormat="1" ht="14.45" customHeight="1">
      <c r="A500" s="68" t="s">
        <v>218</v>
      </c>
      <c r="B500" s="23" t="s">
        <v>731</v>
      </c>
      <c r="C500" s="65"/>
      <c r="D500" s="65"/>
      <c r="E500" s="65"/>
      <c r="F500" s="65"/>
      <c r="G500" s="70"/>
      <c r="H500" s="57"/>
      <c r="I500" s="67"/>
      <c r="J500" s="67"/>
      <c r="K500" s="67"/>
      <c r="L500" s="233"/>
      <c r="M500" s="362"/>
      <c r="N500" s="809"/>
    </row>
    <row r="501" spans="1:14" s="6" customFormat="1" ht="14.45" customHeight="1">
      <c r="A501" s="17" t="s">
        <v>3</v>
      </c>
      <c r="C501" s="422" t="s">
        <v>732</v>
      </c>
      <c r="D501" s="430" t="s">
        <v>733</v>
      </c>
      <c r="E501" s="425">
        <v>25</v>
      </c>
      <c r="F501" s="426" t="s">
        <v>727</v>
      </c>
      <c r="G501" s="427">
        <v>1</v>
      </c>
      <c r="H501" s="428">
        <v>25</v>
      </c>
      <c r="I501" s="429">
        <v>11.3399</v>
      </c>
      <c r="J501" s="428">
        <v>70</v>
      </c>
      <c r="K501" s="429">
        <v>1785</v>
      </c>
      <c r="L501" s="428">
        <v>809.89110000000005</v>
      </c>
      <c r="M501" s="360"/>
      <c r="N501" s="807">
        <v>30.796499999999998</v>
      </c>
    </row>
    <row r="502" spans="1:14" s="6" customFormat="1" ht="14.45" customHeight="1">
      <c r="A502" s="17" t="s">
        <v>3</v>
      </c>
      <c r="C502" s="423" t="s">
        <v>734</v>
      </c>
      <c r="D502" s="430" t="s">
        <v>735</v>
      </c>
      <c r="E502" s="430">
        <v>25</v>
      </c>
      <c r="F502" s="431" t="s">
        <v>730</v>
      </c>
      <c r="G502" s="432">
        <v>1</v>
      </c>
      <c r="H502" s="433">
        <v>25</v>
      </c>
      <c r="I502" s="434">
        <v>11</v>
      </c>
      <c r="J502" s="433">
        <v>70</v>
      </c>
      <c r="K502" s="434">
        <v>1785</v>
      </c>
      <c r="L502" s="433">
        <v>810</v>
      </c>
      <c r="M502" s="360"/>
      <c r="N502" s="807">
        <v>34.555499999999995</v>
      </c>
    </row>
    <row r="503" spans="1:14" s="6" customFormat="1" ht="14.45" customHeight="1">
      <c r="A503" s="23"/>
      <c r="C503" s="427"/>
      <c r="D503" s="427"/>
      <c r="E503" s="483"/>
      <c r="F503" s="995"/>
      <c r="G503" s="427"/>
      <c r="H503" s="429"/>
      <c r="I503" s="429"/>
      <c r="J503" s="429"/>
      <c r="K503" s="429"/>
      <c r="L503" s="429"/>
      <c r="M503" s="360"/>
      <c r="N503" s="809"/>
    </row>
    <row r="504" spans="1:14" s="6" customFormat="1" ht="15" customHeight="1">
      <c r="A504" s="17" t="s">
        <v>736</v>
      </c>
      <c r="B504" s="9"/>
      <c r="C504" s="21"/>
      <c r="D504" s="427"/>
      <c r="E504" s="483"/>
      <c r="F504" s="995"/>
      <c r="G504" s="427"/>
      <c r="H504" s="429"/>
      <c r="I504" s="429"/>
      <c r="J504" s="429"/>
      <c r="K504" s="429"/>
      <c r="L504" s="429"/>
      <c r="M504" s="360"/>
      <c r="N504" s="809"/>
    </row>
    <row r="505" spans="1:14" s="6" customFormat="1" ht="14.45" customHeight="1">
      <c r="A505" s="68" t="s">
        <v>218</v>
      </c>
      <c r="B505" s="258" t="s">
        <v>737</v>
      </c>
      <c r="C505" s="65"/>
      <c r="D505" s="427"/>
      <c r="E505" s="483"/>
      <c r="F505" s="995"/>
      <c r="G505" s="427"/>
      <c r="H505" s="429"/>
      <c r="I505" s="429"/>
      <c r="J505" s="429"/>
      <c r="K505" s="429"/>
      <c r="L505" s="429"/>
      <c r="M505" s="360"/>
      <c r="N505" s="809"/>
    </row>
    <row r="506" spans="1:14" s="6" customFormat="1" ht="14.45" customHeight="1">
      <c r="A506" s="23"/>
      <c r="C506" s="636" t="s">
        <v>738</v>
      </c>
      <c r="D506" s="430" t="s">
        <v>739</v>
      </c>
      <c r="E506" s="425">
        <v>25</v>
      </c>
      <c r="F506" s="426" t="s">
        <v>727</v>
      </c>
      <c r="G506" s="427">
        <v>1</v>
      </c>
      <c r="H506" s="428">
        <v>25</v>
      </c>
      <c r="I506" s="429">
        <v>11.3399</v>
      </c>
      <c r="J506" s="428">
        <v>70</v>
      </c>
      <c r="K506" s="429">
        <v>1785</v>
      </c>
      <c r="L506" s="428">
        <v>809.89110000000005</v>
      </c>
      <c r="M506" s="360"/>
      <c r="N506" s="807">
        <v>40.74</v>
      </c>
    </row>
    <row r="507" spans="1:14" s="6" customFormat="1" ht="14.45" customHeight="1">
      <c r="A507" s="23"/>
      <c r="C507" s="503" t="s">
        <v>740</v>
      </c>
      <c r="D507" s="430" t="s">
        <v>741</v>
      </c>
      <c r="E507" s="430">
        <v>25</v>
      </c>
      <c r="F507" s="431" t="s">
        <v>730</v>
      </c>
      <c r="G507" s="432">
        <v>1</v>
      </c>
      <c r="H507" s="433">
        <v>25</v>
      </c>
      <c r="I507" s="434">
        <v>11</v>
      </c>
      <c r="J507" s="433">
        <v>70</v>
      </c>
      <c r="K507" s="434">
        <v>1785</v>
      </c>
      <c r="L507" s="433">
        <v>810</v>
      </c>
      <c r="M507" s="360"/>
      <c r="N507" s="807">
        <v>47.218499999999999</v>
      </c>
    </row>
    <row r="508" spans="1:14" s="6" customFormat="1" ht="14.45" customHeight="1">
      <c r="A508" s="23"/>
      <c r="C508" s="427"/>
      <c r="D508" s="427"/>
      <c r="E508" s="483"/>
      <c r="F508" s="995"/>
      <c r="G508" s="427"/>
      <c r="H508" s="429"/>
      <c r="I508" s="429"/>
      <c r="J508" s="429"/>
      <c r="K508" s="429"/>
      <c r="L508" s="429"/>
      <c r="M508" s="360"/>
      <c r="N508" s="809"/>
    </row>
    <row r="509" spans="1:14" s="2" customFormat="1" ht="14.45" customHeight="1">
      <c r="A509" s="17" t="s">
        <v>742</v>
      </c>
      <c r="B509" s="9"/>
      <c r="C509" s="21"/>
      <c r="D509" s="21"/>
      <c r="E509" s="21"/>
      <c r="F509" s="65"/>
      <c r="G509" s="66"/>
      <c r="H509" s="57"/>
      <c r="I509" s="67"/>
      <c r="J509" s="67"/>
      <c r="K509" s="67"/>
      <c r="L509" s="233"/>
      <c r="M509" s="362"/>
      <c r="N509" s="809"/>
    </row>
    <row r="510" spans="1:14" s="2" customFormat="1" ht="14.45" customHeight="1">
      <c r="A510" s="68" t="s">
        <v>218</v>
      </c>
      <c r="B510" s="23" t="s">
        <v>731</v>
      </c>
      <c r="C510" s="65"/>
      <c r="D510" s="65"/>
      <c r="E510" s="65"/>
      <c r="F510" s="65"/>
      <c r="G510" s="70"/>
      <c r="H510" s="57"/>
      <c r="I510" s="67"/>
      <c r="J510" s="67"/>
      <c r="K510" s="67"/>
      <c r="L510" s="233"/>
      <c r="M510" s="362"/>
      <c r="N510" s="809"/>
    </row>
    <row r="511" spans="1:14" s="6" customFormat="1" ht="14.45" customHeight="1">
      <c r="A511" s="17" t="s">
        <v>3</v>
      </c>
      <c r="C511" s="422" t="s">
        <v>743</v>
      </c>
      <c r="D511" s="430" t="s">
        <v>744</v>
      </c>
      <c r="E511" s="425">
        <v>25</v>
      </c>
      <c r="F511" s="426" t="s">
        <v>727</v>
      </c>
      <c r="G511" s="427">
        <v>1</v>
      </c>
      <c r="H511" s="428">
        <v>25</v>
      </c>
      <c r="I511" s="429">
        <v>11.3399</v>
      </c>
      <c r="J511" s="428">
        <v>70</v>
      </c>
      <c r="K511" s="429">
        <v>1785</v>
      </c>
      <c r="L511" s="428">
        <v>809.89110000000005</v>
      </c>
      <c r="M511" s="360"/>
      <c r="N511" s="807">
        <v>43.533000000000001</v>
      </c>
    </row>
    <row r="512" spans="1:14" s="6" customFormat="1" ht="14.45" customHeight="1">
      <c r="A512" s="17" t="s">
        <v>3</v>
      </c>
      <c r="C512" s="423" t="s">
        <v>745</v>
      </c>
      <c r="D512" s="430" t="s">
        <v>746</v>
      </c>
      <c r="E512" s="430">
        <v>25</v>
      </c>
      <c r="F512" s="431" t="s">
        <v>730</v>
      </c>
      <c r="G512" s="432">
        <v>1</v>
      </c>
      <c r="H512" s="433">
        <v>25</v>
      </c>
      <c r="I512" s="434">
        <v>11</v>
      </c>
      <c r="J512" s="433">
        <v>70</v>
      </c>
      <c r="K512" s="434">
        <v>1785</v>
      </c>
      <c r="L512" s="433">
        <v>810</v>
      </c>
      <c r="M512" s="360"/>
      <c r="N512" s="807">
        <v>47.586000000000006</v>
      </c>
    </row>
    <row r="513" spans="1:14" s="6" customFormat="1" ht="12" customHeight="1" thickBot="1">
      <c r="A513" s="876"/>
      <c r="B513" s="50"/>
      <c r="C513" s="840"/>
      <c r="D513" s="840"/>
      <c r="E513" s="840"/>
      <c r="F513" s="988"/>
      <c r="G513" s="937"/>
      <c r="H513" s="989"/>
      <c r="I513" s="989"/>
      <c r="J513" s="989"/>
      <c r="K513" s="989"/>
      <c r="L513" s="989"/>
      <c r="M513" s="360"/>
      <c r="N513" s="809"/>
    </row>
    <row r="514" spans="1:14" s="2" customFormat="1" ht="12" customHeight="1" thickTop="1">
      <c r="A514" s="49"/>
      <c r="B514" s="68"/>
      <c r="C514" s="821"/>
      <c r="D514" s="821"/>
      <c r="E514" s="821"/>
      <c r="F514" s="978"/>
      <c r="G514" s="427"/>
      <c r="H514" s="429"/>
      <c r="I514" s="429"/>
      <c r="J514" s="429"/>
      <c r="K514" s="429"/>
      <c r="L514" s="429"/>
      <c r="M514" s="362"/>
      <c r="N514" s="809"/>
    </row>
    <row r="515" spans="1:14" s="2" customFormat="1" ht="12" customHeight="1" thickBot="1">
      <c r="A515" s="49"/>
      <c r="B515" s="68"/>
      <c r="C515" s="821"/>
      <c r="D515" s="821"/>
      <c r="E515" s="821"/>
      <c r="F515" s="978"/>
      <c r="G515" s="427"/>
      <c r="H515" s="429"/>
      <c r="I515" s="429"/>
      <c r="J515" s="429"/>
      <c r="K515" s="429"/>
      <c r="L515" s="429"/>
      <c r="M515" s="362"/>
      <c r="N515" s="809"/>
    </row>
    <row r="516" spans="1:14" s="2" customFormat="1" ht="51.75" customHeight="1" thickBot="1">
      <c r="A516" s="549"/>
      <c r="B516" s="617"/>
      <c r="C516" s="618" t="s">
        <v>207</v>
      </c>
      <c r="D516" s="619" t="s">
        <v>250</v>
      </c>
      <c r="E516" s="1224" t="s">
        <v>209</v>
      </c>
      <c r="F516" s="1225"/>
      <c r="G516" s="618" t="s">
        <v>210</v>
      </c>
      <c r="H516" s="620" t="s">
        <v>211</v>
      </c>
      <c r="I516" s="620" t="s">
        <v>212</v>
      </c>
      <c r="J516" s="620" t="s">
        <v>213</v>
      </c>
      <c r="K516" s="620" t="s">
        <v>214</v>
      </c>
      <c r="L516" s="620" t="s">
        <v>215</v>
      </c>
      <c r="M516" s="362"/>
      <c r="N516" s="809"/>
    </row>
    <row r="517" spans="1:14" s="2" customFormat="1" ht="12" customHeight="1">
      <c r="A517" s="49"/>
      <c r="B517" s="68"/>
      <c r="C517" s="821"/>
      <c r="D517" s="821"/>
      <c r="E517" s="821"/>
      <c r="F517" s="978"/>
      <c r="G517" s="427"/>
      <c r="H517" s="429"/>
      <c r="I517" s="429"/>
      <c r="J517" s="429"/>
      <c r="K517" s="429"/>
      <c r="L517" s="429"/>
      <c r="M517" s="362"/>
      <c r="N517" s="809"/>
    </row>
    <row r="518" spans="1:14" s="2" customFormat="1" ht="16.5" customHeight="1">
      <c r="A518" s="559" t="s">
        <v>103</v>
      </c>
      <c r="B518" s="569"/>
      <c r="C518" s="561"/>
      <c r="D518" s="561"/>
      <c r="E518" s="561"/>
      <c r="F518" s="817"/>
      <c r="G518" s="563"/>
      <c r="H518" s="818"/>
      <c r="I518" s="818"/>
      <c r="J518" s="818"/>
      <c r="K518" s="818"/>
      <c r="L518" s="818"/>
      <c r="M518" s="362"/>
      <c r="N518" s="809"/>
    </row>
    <row r="519" spans="1:14" s="2" customFormat="1" ht="12" customHeight="1">
      <c r="A519" s="43"/>
      <c r="B519" s="68"/>
      <c r="C519" s="65"/>
      <c r="D519" s="65"/>
      <c r="E519" s="65"/>
      <c r="F519" s="70"/>
      <c r="G519" s="57"/>
      <c r="H519" s="232"/>
      <c r="I519" s="232"/>
      <c r="J519" s="232"/>
      <c r="K519" s="232"/>
      <c r="L519" s="232"/>
      <c r="M519" s="362"/>
      <c r="N519" s="809"/>
    </row>
    <row r="520" spans="1:14" s="44" customFormat="1" ht="18">
      <c r="A520" s="17" t="s">
        <v>747</v>
      </c>
      <c r="B520" s="9"/>
      <c r="C520" s="21"/>
      <c r="D520" s="21"/>
      <c r="E520" s="21"/>
      <c r="F520" s="22"/>
      <c r="G520" s="3"/>
      <c r="H520" s="16"/>
      <c r="I520" s="16"/>
      <c r="J520" s="16"/>
      <c r="K520" s="16"/>
      <c r="L520" s="16"/>
      <c r="M520" s="365"/>
      <c r="N520" s="809"/>
    </row>
    <row r="521" spans="1:14" s="6" customFormat="1" ht="14.45" customHeight="1">
      <c r="A521" s="820" t="s">
        <v>218</v>
      </c>
      <c r="B521" s="23" t="s">
        <v>748</v>
      </c>
      <c r="C521" s="821"/>
      <c r="D521" s="821"/>
      <c r="E521" s="821"/>
      <c r="F521" s="822"/>
      <c r="G521" s="427"/>
      <c r="H521" s="718"/>
      <c r="I521" s="718"/>
      <c r="J521" s="718"/>
      <c r="K521" s="718"/>
      <c r="L521" s="718"/>
      <c r="M521" s="360"/>
      <c r="N521" s="809"/>
    </row>
    <row r="522" spans="1:14" s="5" customFormat="1" ht="14.45" customHeight="1">
      <c r="A522" s="17" t="s">
        <v>3</v>
      </c>
      <c r="B522" s="23"/>
      <c r="C522" s="659" t="s">
        <v>749</v>
      </c>
      <c r="D522" s="430" t="s">
        <v>750</v>
      </c>
      <c r="E522" s="430">
        <v>3</v>
      </c>
      <c r="F522" s="431" t="s">
        <v>330</v>
      </c>
      <c r="G522" s="659">
        <v>1</v>
      </c>
      <c r="H522" s="674">
        <v>44</v>
      </c>
      <c r="I522" s="674">
        <v>20</v>
      </c>
      <c r="J522" s="674">
        <v>48</v>
      </c>
      <c r="K522" s="674">
        <v>2266</v>
      </c>
      <c r="L522" s="674">
        <v>1028</v>
      </c>
      <c r="M522" s="660"/>
      <c r="N522" s="807">
        <v>238.7595</v>
      </c>
    </row>
    <row r="523" spans="1:14" s="2" customFormat="1" ht="12" customHeight="1">
      <c r="A523" s="43"/>
      <c r="B523" s="68"/>
      <c r="C523" s="65"/>
      <c r="D523" s="65"/>
      <c r="E523" s="65"/>
      <c r="F523" s="70"/>
      <c r="G523" s="57"/>
      <c r="H523" s="232"/>
      <c r="I523" s="232"/>
      <c r="J523" s="232"/>
      <c r="K523" s="232"/>
      <c r="L523" s="232"/>
      <c r="M523" s="362"/>
      <c r="N523" s="809"/>
    </row>
    <row r="524" spans="1:14" s="44" customFormat="1" ht="14.45" customHeight="1">
      <c r="A524" s="158" t="s">
        <v>751</v>
      </c>
      <c r="B524" s="9"/>
      <c r="C524" s="21"/>
      <c r="D524" s="21"/>
      <c r="E524" s="21"/>
      <c r="F524" s="22"/>
      <c r="G524" s="3"/>
      <c r="H524" s="16"/>
      <c r="I524" s="16"/>
      <c r="J524" s="16"/>
      <c r="K524" s="16"/>
      <c r="L524" s="16"/>
      <c r="M524" s="365"/>
      <c r="N524" s="809"/>
    </row>
    <row r="525" spans="1:14" s="6" customFormat="1" ht="14.45" customHeight="1">
      <c r="A525" s="820" t="s">
        <v>218</v>
      </c>
      <c r="B525" s="23" t="s">
        <v>752</v>
      </c>
      <c r="C525" s="821"/>
      <c r="D525" s="821"/>
      <c r="E525" s="821"/>
      <c r="F525" s="822"/>
      <c r="G525" s="427"/>
      <c r="H525" s="718"/>
      <c r="I525" s="718"/>
      <c r="J525" s="718"/>
      <c r="K525" s="718"/>
      <c r="L525" s="718"/>
      <c r="M525" s="360"/>
      <c r="N525" s="809"/>
    </row>
    <row r="526" spans="1:14" s="5" customFormat="1" ht="14.45" customHeight="1">
      <c r="A526" s="158" t="s">
        <v>3</v>
      </c>
      <c r="B526" s="23"/>
      <c r="C526" s="659" t="s">
        <v>753</v>
      </c>
      <c r="D526" s="430" t="s">
        <v>754</v>
      </c>
      <c r="E526" s="430">
        <v>1.8</v>
      </c>
      <c r="F526" s="431" t="s">
        <v>330</v>
      </c>
      <c r="G526" s="659">
        <v>1</v>
      </c>
      <c r="H526" s="674">
        <v>29</v>
      </c>
      <c r="I526" s="674">
        <v>13.154299999999999</v>
      </c>
      <c r="J526" s="674">
        <v>48</v>
      </c>
      <c r="K526" s="674">
        <v>1536</v>
      </c>
      <c r="L526" s="674">
        <v>696.91470000000004</v>
      </c>
      <c r="M526" s="660"/>
      <c r="N526" s="807">
        <v>261.072</v>
      </c>
    </row>
    <row r="527" spans="1:14" s="2" customFormat="1" ht="12" customHeight="1">
      <c r="A527" s="43"/>
      <c r="B527" s="68"/>
      <c r="C527" s="65"/>
      <c r="D527" s="65"/>
      <c r="E527" s="65"/>
      <c r="F527" s="70"/>
      <c r="G527" s="57"/>
      <c r="H527" s="232"/>
      <c r="I527" s="232"/>
      <c r="J527" s="232"/>
      <c r="K527" s="232"/>
      <c r="L527" s="232"/>
      <c r="M527" s="362"/>
      <c r="N527" s="809"/>
    </row>
    <row r="528" spans="1:14" s="5" customFormat="1" ht="14.45" customHeight="1">
      <c r="A528" s="17" t="s">
        <v>106</v>
      </c>
      <c r="B528" s="9"/>
      <c r="C528" s="21"/>
      <c r="D528" s="21"/>
      <c r="E528" s="21"/>
      <c r="F528" s="22"/>
      <c r="G528" s="3"/>
      <c r="H528" s="117"/>
      <c r="I528" s="117"/>
      <c r="J528" s="117"/>
      <c r="K528" s="117"/>
      <c r="L528" s="117"/>
      <c r="M528" s="660"/>
      <c r="N528" s="809"/>
    </row>
    <row r="529" spans="1:14" s="5" customFormat="1" ht="14.45" customHeight="1">
      <c r="A529" s="820" t="s">
        <v>218</v>
      </c>
      <c r="B529" s="23" t="s">
        <v>755</v>
      </c>
      <c r="C529" s="821"/>
      <c r="D529" s="821"/>
      <c r="E529" s="821"/>
      <c r="F529" s="822"/>
      <c r="G529" s="427"/>
      <c r="H529" s="429"/>
      <c r="I529" s="429"/>
      <c r="J529" s="429"/>
      <c r="K529" s="429"/>
      <c r="L529" s="429"/>
      <c r="M529" s="660"/>
      <c r="N529" s="809"/>
    </row>
    <row r="530" spans="1:14" s="5" customFormat="1" ht="14.45" customHeight="1">
      <c r="A530" s="17" t="s">
        <v>3</v>
      </c>
      <c r="B530" s="23"/>
      <c r="C530" s="659" t="s">
        <v>756</v>
      </c>
      <c r="D530" s="430" t="s">
        <v>757</v>
      </c>
      <c r="E530" s="430">
        <v>50</v>
      </c>
      <c r="F530" s="431" t="s">
        <v>668</v>
      </c>
      <c r="G530" s="659">
        <v>1</v>
      </c>
      <c r="H530" s="433">
        <v>50</v>
      </c>
      <c r="I530" s="433">
        <v>22.6798</v>
      </c>
      <c r="J530" s="433">
        <v>56</v>
      </c>
      <c r="K530" s="433">
        <v>2858.8</v>
      </c>
      <c r="L530" s="433">
        <v>1297.0962</v>
      </c>
      <c r="M530" s="660"/>
      <c r="N530" s="807">
        <v>27.8355</v>
      </c>
    </row>
    <row r="531" spans="1:14" s="5" customFormat="1" ht="14.45" customHeight="1">
      <c r="A531" s="820"/>
      <c r="B531" s="23"/>
      <c r="C531" s="427"/>
      <c r="D531" s="427"/>
      <c r="E531" s="483"/>
      <c r="F531" s="995"/>
      <c r="G531" s="427"/>
      <c r="H531" s="429"/>
      <c r="I531" s="429"/>
      <c r="J531" s="429"/>
      <c r="K531" s="429"/>
      <c r="L531" s="429"/>
      <c r="M531" s="660"/>
      <c r="N531" s="809"/>
    </row>
    <row r="532" spans="1:14" s="5" customFormat="1">
      <c r="A532" s="295" t="s">
        <v>107</v>
      </c>
      <c r="B532" s="23"/>
      <c r="C532" s="427"/>
      <c r="D532" s="427"/>
      <c r="E532" s="483"/>
      <c r="F532" s="995"/>
      <c r="G532" s="427"/>
      <c r="H532" s="718"/>
      <c r="I532" s="718"/>
      <c r="J532" s="718"/>
      <c r="K532" s="718"/>
      <c r="L532" s="718"/>
      <c r="M532" s="660"/>
      <c r="N532" s="809"/>
    </row>
    <row r="533" spans="1:14" s="5" customFormat="1" ht="14.45" customHeight="1">
      <c r="A533" s="820"/>
      <c r="B533" s="151" t="s">
        <v>758</v>
      </c>
      <c r="C533" s="427"/>
      <c r="D533" s="427"/>
      <c r="E533" s="832"/>
      <c r="F533" s="954"/>
      <c r="G533" s="834"/>
      <c r="H533" s="1018"/>
      <c r="I533" s="1018"/>
      <c r="J533" s="1018"/>
      <c r="K533" s="1018"/>
      <c r="L533" s="1018"/>
      <c r="M533" s="660"/>
      <c r="N533" s="809"/>
    </row>
    <row r="534" spans="1:14" s="5" customFormat="1" ht="14.45" customHeight="1">
      <c r="A534" s="295" t="s">
        <v>3</v>
      </c>
      <c r="B534" s="23"/>
      <c r="C534" s="659" t="s">
        <v>759</v>
      </c>
      <c r="D534" s="430" t="s">
        <v>760</v>
      </c>
      <c r="E534" s="423">
        <v>4</v>
      </c>
      <c r="F534" s="839" t="s">
        <v>432</v>
      </c>
      <c r="G534" s="659">
        <v>1</v>
      </c>
      <c r="H534" s="296">
        <v>51.5</v>
      </c>
      <c r="I534" s="296">
        <f>H534/2.2</f>
        <v>23.409090909090907</v>
      </c>
      <c r="J534" s="296">
        <v>48</v>
      </c>
      <c r="K534" s="296">
        <v>2625</v>
      </c>
      <c r="L534" s="296">
        <f>K534/2.2</f>
        <v>1193.181818181818</v>
      </c>
      <c r="M534" s="660"/>
      <c r="N534" s="807">
        <v>252.042</v>
      </c>
    </row>
    <row r="535" spans="1:14" s="2" customFormat="1" ht="12" customHeight="1">
      <c r="A535" s="49"/>
      <c r="B535" s="68"/>
      <c r="C535" s="821"/>
      <c r="D535" s="821"/>
      <c r="E535" s="821"/>
      <c r="F535" s="978"/>
      <c r="G535" s="427"/>
      <c r="H535" s="429"/>
      <c r="I535" s="429"/>
      <c r="J535" s="429"/>
      <c r="K535" s="429"/>
      <c r="L535" s="429"/>
      <c r="M535" s="362"/>
      <c r="N535" s="809"/>
    </row>
    <row r="536" spans="1:14" s="5" customFormat="1" ht="14.45" customHeight="1">
      <c r="A536" s="17" t="s">
        <v>108</v>
      </c>
      <c r="B536" s="23"/>
      <c r="C536" s="427"/>
      <c r="D536" s="427"/>
      <c r="E536" s="427"/>
      <c r="F536" s="609"/>
      <c r="G536" s="427"/>
      <c r="H536" s="297"/>
      <c r="I536" s="297"/>
      <c r="J536" s="297"/>
      <c r="K536" s="297"/>
      <c r="L536" s="297"/>
      <c r="M536" s="660"/>
      <c r="N536" s="809"/>
    </row>
    <row r="537" spans="1:14" s="5" customFormat="1" ht="14.45" customHeight="1">
      <c r="A537" s="820"/>
      <c r="B537" s="23" t="s">
        <v>761</v>
      </c>
      <c r="C537" s="427"/>
      <c r="D537" s="427"/>
      <c r="E537" s="427"/>
      <c r="F537" s="609"/>
      <c r="G537" s="427"/>
      <c r="H537" s="297"/>
      <c r="I537" s="297"/>
      <c r="J537" s="297"/>
      <c r="K537" s="297"/>
      <c r="L537" s="297"/>
      <c r="M537" s="660"/>
      <c r="N537" s="809"/>
    </row>
    <row r="538" spans="1:14" s="5" customFormat="1" ht="14.45" customHeight="1">
      <c r="A538" s="17" t="s">
        <v>3</v>
      </c>
      <c r="B538" s="23"/>
      <c r="C538" s="422" t="s">
        <v>762</v>
      </c>
      <c r="D538" s="430" t="s">
        <v>763</v>
      </c>
      <c r="E538" s="422" t="s">
        <v>764</v>
      </c>
      <c r="F538" s="979" t="s">
        <v>765</v>
      </c>
      <c r="G538" s="427">
        <v>1</v>
      </c>
      <c r="H538" s="1025">
        <v>36.165999999999997</v>
      </c>
      <c r="I538" s="1025">
        <f>H538/2.20462262</f>
        <v>16.404621667176762</v>
      </c>
      <c r="J538" s="428">
        <v>40</v>
      </c>
      <c r="K538" s="1025">
        <f>37.17*J538</f>
        <v>1486.8000000000002</v>
      </c>
      <c r="L538" s="1025">
        <f>K538/2.20462262</f>
        <v>674.40113628154654</v>
      </c>
      <c r="M538" s="660"/>
      <c r="N538" s="807">
        <v>426.76200000000006</v>
      </c>
    </row>
    <row r="539" spans="1:14" s="5" customFormat="1" ht="14.25" customHeight="1">
      <c r="A539" s="17" t="s">
        <v>3</v>
      </c>
      <c r="B539" s="23"/>
      <c r="C539" s="423" t="s">
        <v>766</v>
      </c>
      <c r="D539" s="430" t="s">
        <v>767</v>
      </c>
      <c r="E539" s="423">
        <v>20</v>
      </c>
      <c r="F539" s="827" t="s">
        <v>768</v>
      </c>
      <c r="G539" s="432">
        <v>12</v>
      </c>
      <c r="H539" s="1026">
        <v>2.2799999999999998</v>
      </c>
      <c r="I539" s="963">
        <f>H539/2.20462262</f>
        <v>1.0341906044672624</v>
      </c>
      <c r="J539" s="433">
        <v>21</v>
      </c>
      <c r="K539" s="845">
        <f>H539*232</f>
        <v>528.95999999999992</v>
      </c>
      <c r="L539" s="963">
        <f>K539/2.20462262</f>
        <v>239.93222023640487</v>
      </c>
      <c r="M539" s="660"/>
      <c r="N539" s="807">
        <v>44.036999999999999</v>
      </c>
    </row>
    <row r="540" spans="1:14" s="5" customFormat="1" ht="12" customHeight="1">
      <c r="A540" s="820"/>
      <c r="B540" s="23"/>
      <c r="C540" s="427"/>
      <c r="D540" s="427"/>
      <c r="E540" s="427"/>
      <c r="F540" s="609"/>
      <c r="G540" s="427"/>
      <c r="H540" s="297"/>
      <c r="I540" s="297"/>
      <c r="J540" s="297"/>
      <c r="K540" s="297"/>
      <c r="L540" s="297"/>
      <c r="M540" s="660"/>
      <c r="N540" s="809"/>
    </row>
    <row r="541" spans="1:14" s="5" customFormat="1" ht="14.45" customHeight="1">
      <c r="A541" s="17" t="s">
        <v>109</v>
      </c>
      <c r="B541" s="23"/>
      <c r="C541" s="427"/>
      <c r="D541" s="427"/>
      <c r="E541" s="427"/>
      <c r="F541" s="609"/>
      <c r="G541" s="427"/>
      <c r="H541" s="297"/>
      <c r="I541" s="297"/>
      <c r="J541" s="297"/>
      <c r="K541" s="297"/>
      <c r="L541" s="297"/>
      <c r="M541" s="660"/>
      <c r="N541" s="809"/>
    </row>
    <row r="542" spans="1:14" s="5" customFormat="1" ht="14.45" customHeight="1">
      <c r="A542" s="820"/>
      <c r="B542" s="23" t="s">
        <v>769</v>
      </c>
      <c r="C542" s="427"/>
      <c r="D542" s="427"/>
      <c r="E542" s="427"/>
      <c r="F542" s="609"/>
      <c r="G542" s="427"/>
      <c r="H542" s="297"/>
      <c r="I542" s="297"/>
      <c r="J542" s="297"/>
      <c r="K542" s="297"/>
      <c r="L542" s="297"/>
      <c r="M542" s="660"/>
      <c r="N542" s="809"/>
    </row>
    <row r="543" spans="1:14" s="5" customFormat="1" ht="14.45" customHeight="1">
      <c r="A543" s="17" t="s">
        <v>3</v>
      </c>
      <c r="B543" s="23"/>
      <c r="C543" s="422" t="s">
        <v>770</v>
      </c>
      <c r="D543" s="885" t="s">
        <v>771</v>
      </c>
      <c r="E543" s="422" t="s">
        <v>764</v>
      </c>
      <c r="F543" s="979" t="s">
        <v>765</v>
      </c>
      <c r="G543" s="427">
        <v>1</v>
      </c>
      <c r="H543" s="1025">
        <v>36.165999999999997</v>
      </c>
      <c r="I543" s="961">
        <f>H543/2.20462262</f>
        <v>16.404621667176762</v>
      </c>
      <c r="J543" s="950">
        <v>40</v>
      </c>
      <c r="K543" s="961">
        <f>37.17*J543</f>
        <v>1486.8000000000002</v>
      </c>
      <c r="L543" s="848">
        <f>K543/2.20462262</f>
        <v>674.40113628154654</v>
      </c>
      <c r="M543" s="660"/>
      <c r="N543" s="807">
        <v>584.4615</v>
      </c>
    </row>
    <row r="544" spans="1:14" s="5" customFormat="1" ht="14.45" customHeight="1">
      <c r="A544" s="17" t="s">
        <v>3</v>
      </c>
      <c r="B544" s="23"/>
      <c r="C544" s="423" t="s">
        <v>772</v>
      </c>
      <c r="D544" s="430" t="s">
        <v>773</v>
      </c>
      <c r="E544" s="423">
        <v>20</v>
      </c>
      <c r="F544" s="827" t="s">
        <v>768</v>
      </c>
      <c r="G544" s="432">
        <v>12</v>
      </c>
      <c r="H544" s="1026">
        <v>2.21</v>
      </c>
      <c r="I544" s="963">
        <f>H544/2.20462262</f>
        <v>1.0024391385406362</v>
      </c>
      <c r="J544" s="945">
        <v>21</v>
      </c>
      <c r="K544" s="1027">
        <f>H544*232</f>
        <v>512.72</v>
      </c>
      <c r="L544" s="963">
        <f>K544/2.20462262</f>
        <v>232.56588014142758</v>
      </c>
      <c r="M544" s="660"/>
      <c r="N544" s="807">
        <v>57.970500000000001</v>
      </c>
    </row>
    <row r="545" spans="1:14" s="5" customFormat="1" ht="14.45" customHeight="1">
      <c r="A545" s="820"/>
      <c r="B545" s="23"/>
      <c r="C545" s="427"/>
      <c r="D545" s="427"/>
      <c r="E545" s="427"/>
      <c r="F545" s="421"/>
      <c r="G545" s="427"/>
      <c r="H545" s="848"/>
      <c r="I545" s="848"/>
      <c r="J545" s="429"/>
      <c r="K545" s="848"/>
      <c r="L545" s="848"/>
      <c r="M545" s="660"/>
      <c r="N545" s="809"/>
    </row>
    <row r="546" spans="1:14" s="5" customFormat="1" ht="14.45" customHeight="1">
      <c r="A546" s="17" t="s">
        <v>110</v>
      </c>
      <c r="B546" s="820"/>
      <c r="C546" s="427"/>
      <c r="D546" s="427"/>
      <c r="E546" s="591"/>
      <c r="F546" s="427"/>
      <c r="G546" s="1028"/>
      <c r="H546" s="848"/>
      <c r="I546" s="913"/>
      <c r="J546" s="1029"/>
      <c r="K546" s="848"/>
      <c r="L546" s="660"/>
      <c r="M546" s="660"/>
      <c r="N546" s="809"/>
    </row>
    <row r="547" spans="1:14" s="5" customFormat="1" ht="14.45" customHeight="1">
      <c r="A547" s="833"/>
      <c r="B547" s="820" t="s">
        <v>774</v>
      </c>
      <c r="C547" s="427"/>
      <c r="D547" s="427"/>
      <c r="E547" s="591"/>
      <c r="F547" s="427"/>
      <c r="G547" s="1028"/>
      <c r="H547" s="848"/>
      <c r="I547" s="913"/>
      <c r="J547" s="1029"/>
      <c r="K547" s="848"/>
      <c r="L547" s="660"/>
      <c r="M547" s="660"/>
      <c r="N547" s="809"/>
    </row>
    <row r="548" spans="1:14" s="5" customFormat="1" ht="14.45" customHeight="1">
      <c r="A548" s="17" t="s">
        <v>3</v>
      </c>
      <c r="B548" s="448"/>
      <c r="C548" s="423" t="s">
        <v>775</v>
      </c>
      <c r="D548" s="430" t="s">
        <v>776</v>
      </c>
      <c r="E548" s="423" t="s">
        <v>777</v>
      </c>
      <c r="F548" s="1030" t="s">
        <v>778</v>
      </c>
      <c r="G548" s="432">
        <v>12</v>
      </c>
      <c r="H548" s="1026">
        <v>0.16830000000000001</v>
      </c>
      <c r="I548" s="963">
        <f>H548/2.20462262</f>
        <v>7.6339595935017671E-2</v>
      </c>
      <c r="J548" s="433">
        <v>120</v>
      </c>
      <c r="K548" s="845"/>
      <c r="L548" s="963"/>
      <c r="M548" s="660"/>
      <c r="N548" s="807">
        <v>10.951500000000001</v>
      </c>
    </row>
    <row r="549" spans="1:14" s="2" customFormat="1" ht="12" customHeight="1" thickBot="1">
      <c r="A549" s="45"/>
      <c r="B549" s="192"/>
      <c r="C549" s="840"/>
      <c r="D549" s="840"/>
      <c r="E549" s="840"/>
      <c r="F549" s="936"/>
      <c r="G549" s="937"/>
      <c r="H549" s="938"/>
      <c r="I549" s="938"/>
      <c r="J549" s="938"/>
      <c r="K549" s="938"/>
      <c r="L549" s="938"/>
      <c r="M549" s="362"/>
      <c r="N549" s="807"/>
    </row>
    <row r="550" spans="1:14" s="2" customFormat="1" ht="14.45" customHeight="1" thickTop="1">
      <c r="A550" s="43"/>
      <c r="B550" s="68"/>
      <c r="C550" s="65"/>
      <c r="D550" s="65"/>
      <c r="E550" s="65"/>
      <c r="F550" s="70"/>
      <c r="G550" s="57"/>
      <c r="H550" s="232"/>
      <c r="I550" s="232"/>
      <c r="J550" s="232"/>
      <c r="K550" s="232"/>
      <c r="L550" s="232"/>
      <c r="M550" s="362"/>
      <c r="N550" s="809"/>
    </row>
    <row r="551" spans="1:14" s="2" customFormat="1" ht="14.45" customHeight="1" thickBot="1">
      <c r="A551" s="43"/>
      <c r="B551" s="68"/>
      <c r="C551" s="65"/>
      <c r="D551" s="65"/>
      <c r="E551" s="65"/>
      <c r="F551" s="70"/>
      <c r="G551" s="57"/>
      <c r="H551" s="232"/>
      <c r="I551" s="232"/>
      <c r="J551" s="232"/>
      <c r="K551" s="232"/>
      <c r="L551" s="232"/>
      <c r="M551" s="362"/>
      <c r="N551" s="809"/>
    </row>
    <row r="552" spans="1:14" s="2" customFormat="1" ht="51.75" customHeight="1" thickBot="1">
      <c r="A552" s="549"/>
      <c r="B552" s="617"/>
      <c r="C552" s="618" t="s">
        <v>207</v>
      </c>
      <c r="D552" s="619" t="s">
        <v>250</v>
      </c>
      <c r="E552" s="1224" t="s">
        <v>209</v>
      </c>
      <c r="F552" s="1225"/>
      <c r="G552" s="618" t="s">
        <v>210</v>
      </c>
      <c r="H552" s="620" t="s">
        <v>211</v>
      </c>
      <c r="I552" s="620" t="s">
        <v>212</v>
      </c>
      <c r="J552" s="620" t="s">
        <v>213</v>
      </c>
      <c r="K552" s="620" t="s">
        <v>214</v>
      </c>
      <c r="L552" s="620" t="s">
        <v>215</v>
      </c>
      <c r="M552" s="362"/>
      <c r="N552" s="809"/>
    </row>
    <row r="553" spans="1:14" s="2" customFormat="1" ht="14.45" customHeight="1">
      <c r="A553" s="43"/>
      <c r="B553" s="68"/>
      <c r="C553" s="65"/>
      <c r="D553" s="65"/>
      <c r="E553" s="65"/>
      <c r="F553" s="70"/>
      <c r="G553" s="57"/>
      <c r="H553" s="232"/>
      <c r="I553" s="232"/>
      <c r="J553" s="232"/>
      <c r="K553" s="232"/>
      <c r="L553" s="232"/>
      <c r="M553" s="362"/>
      <c r="N553" s="809"/>
    </row>
    <row r="554" spans="1:14" s="2" customFormat="1" ht="16.5" customHeight="1">
      <c r="A554" s="559" t="s">
        <v>111</v>
      </c>
      <c r="B554" s="569"/>
      <c r="C554" s="561"/>
      <c r="D554" s="561"/>
      <c r="E554" s="561"/>
      <c r="F554" s="817"/>
      <c r="G554" s="563"/>
      <c r="H554" s="818"/>
      <c r="I554" s="818"/>
      <c r="J554" s="818"/>
      <c r="K554" s="818"/>
      <c r="L554" s="818"/>
      <c r="M554" s="362"/>
      <c r="N554" s="809"/>
    </row>
    <row r="555" spans="1:14" s="2" customFormat="1" ht="12.75" customHeight="1">
      <c r="A555" s="43"/>
      <c r="B555" s="68"/>
      <c r="C555" s="65"/>
      <c r="D555" s="65"/>
      <c r="E555" s="65"/>
      <c r="F555" s="70"/>
      <c r="G555" s="57"/>
      <c r="H555" s="232"/>
      <c r="I555" s="232"/>
      <c r="J555" s="232"/>
      <c r="K555" s="232"/>
      <c r="L555" s="232"/>
      <c r="M555" s="362"/>
      <c r="N555" s="809"/>
    </row>
    <row r="556" spans="1:14" s="44" customFormat="1">
      <c r="A556" s="17" t="s">
        <v>779</v>
      </c>
      <c r="B556" s="9"/>
      <c r="C556" s="21"/>
      <c r="D556" s="21"/>
      <c r="E556" s="21"/>
      <c r="F556" s="22"/>
      <c r="G556" s="3"/>
      <c r="H556" s="16"/>
      <c r="I556" s="16"/>
      <c r="J556" s="16"/>
      <c r="K556" s="16"/>
      <c r="L556" s="16"/>
      <c r="M556" s="365"/>
      <c r="N556" s="809"/>
    </row>
    <row r="557" spans="1:14" s="6" customFormat="1" ht="14.45" customHeight="1">
      <c r="A557" s="820" t="s">
        <v>218</v>
      </c>
      <c r="B557" s="23" t="s">
        <v>780</v>
      </c>
      <c r="C557" s="821"/>
      <c r="D557" s="821"/>
      <c r="E557" s="821"/>
      <c r="F557" s="822"/>
      <c r="G557" s="427"/>
      <c r="H557" s="718"/>
      <c r="I557" s="718"/>
      <c r="J557" s="718"/>
      <c r="K557" s="718"/>
      <c r="L557" s="718"/>
      <c r="M557" s="360"/>
      <c r="N557" s="809"/>
    </row>
    <row r="558" spans="1:14" s="5" customFormat="1" ht="14.45" customHeight="1">
      <c r="A558" s="17" t="s">
        <v>3</v>
      </c>
      <c r="B558" s="23"/>
      <c r="C558" s="1031" t="s">
        <v>619</v>
      </c>
      <c r="D558" s="430" t="s">
        <v>620</v>
      </c>
      <c r="E558" s="425">
        <v>50</v>
      </c>
      <c r="F558" s="426" t="s">
        <v>621</v>
      </c>
      <c r="G558" s="427">
        <v>1</v>
      </c>
      <c r="H558" s="843">
        <v>50</v>
      </c>
      <c r="I558" s="843">
        <v>22.6798</v>
      </c>
      <c r="J558" s="843">
        <v>56</v>
      </c>
      <c r="K558" s="843">
        <v>2856</v>
      </c>
      <c r="L558" s="843">
        <v>1295.8258000000001</v>
      </c>
      <c r="M558" s="660"/>
      <c r="N558" s="807">
        <v>19.425000000000001</v>
      </c>
    </row>
    <row r="559" spans="1:14" s="6" customFormat="1" ht="14.45" customHeight="1">
      <c r="A559" s="17" t="s">
        <v>3</v>
      </c>
      <c r="B559" s="23"/>
      <c r="C559" s="824" t="s">
        <v>622</v>
      </c>
      <c r="D559" s="430" t="s">
        <v>623</v>
      </c>
      <c r="E559" s="430">
        <v>50</v>
      </c>
      <c r="F559" s="431" t="s">
        <v>624</v>
      </c>
      <c r="G559" s="432">
        <v>1</v>
      </c>
      <c r="H559" s="1017">
        <v>50</v>
      </c>
      <c r="I559" s="1017">
        <v>22.6798</v>
      </c>
      <c r="J559" s="1017">
        <v>56</v>
      </c>
      <c r="K559" s="1017">
        <v>2856</v>
      </c>
      <c r="L559" s="1017">
        <v>1295.8258000000001</v>
      </c>
      <c r="M559" s="360"/>
      <c r="N559" s="807">
        <v>23.982000000000003</v>
      </c>
    </row>
    <row r="560" spans="1:14" s="2" customFormat="1" ht="14.45" customHeight="1">
      <c r="A560" s="43"/>
      <c r="B560" s="68"/>
      <c r="C560" s="821"/>
      <c r="D560" s="821"/>
      <c r="E560" s="821"/>
      <c r="F560" s="978"/>
      <c r="G560" s="427"/>
      <c r="H560" s="718"/>
      <c r="I560" s="718"/>
      <c r="J560" s="718"/>
      <c r="K560" s="718"/>
      <c r="L560" s="718"/>
      <c r="M560" s="362"/>
      <c r="N560" s="809"/>
    </row>
    <row r="561" spans="1:14" s="2" customFormat="1">
      <c r="A561" s="17" t="s">
        <v>781</v>
      </c>
      <c r="B561" s="1032"/>
      <c r="C561" s="821"/>
      <c r="D561" s="821"/>
      <c r="E561" s="821"/>
      <c r="F561" s="978"/>
      <c r="G561" s="427"/>
      <c r="H561" s="718"/>
      <c r="I561" s="718"/>
      <c r="J561" s="718"/>
      <c r="K561" s="718"/>
      <c r="L561" s="718"/>
      <c r="M561" s="362"/>
      <c r="N561" s="809"/>
    </row>
    <row r="562" spans="1:14" s="2" customFormat="1" ht="14.45" customHeight="1">
      <c r="A562" s="448"/>
      <c r="B562" s="23" t="s">
        <v>782</v>
      </c>
      <c r="C562" s="821"/>
      <c r="D562" s="821"/>
      <c r="E562" s="821"/>
      <c r="F562" s="978"/>
      <c r="G562" s="427"/>
      <c r="H562" s="718"/>
      <c r="I562" s="718"/>
      <c r="J562" s="718"/>
      <c r="K562" s="718"/>
      <c r="L562" s="718"/>
      <c r="M562" s="362"/>
      <c r="N562" s="809"/>
    </row>
    <row r="563" spans="1:14" s="2" customFormat="1" ht="14.45" customHeight="1">
      <c r="A563" s="17" t="s">
        <v>3</v>
      </c>
      <c r="B563" s="68"/>
      <c r="C563" s="422" t="s">
        <v>634</v>
      </c>
      <c r="D563" s="430" t="s">
        <v>635</v>
      </c>
      <c r="E563" s="425">
        <v>50</v>
      </c>
      <c r="F563" s="426" t="s">
        <v>621</v>
      </c>
      <c r="G563" s="427">
        <v>1</v>
      </c>
      <c r="H563" s="950">
        <v>50</v>
      </c>
      <c r="I563" s="950">
        <v>22.6798</v>
      </c>
      <c r="J563" s="950">
        <v>56</v>
      </c>
      <c r="K563" s="950">
        <v>2856</v>
      </c>
      <c r="L563" s="950">
        <v>1295.8258000000001</v>
      </c>
      <c r="M563" s="362"/>
      <c r="N563" s="807">
        <v>24.381</v>
      </c>
    </row>
    <row r="564" spans="1:14" s="2" customFormat="1" ht="14.45" customHeight="1">
      <c r="A564" s="17" t="s">
        <v>3</v>
      </c>
      <c r="B564" s="68"/>
      <c r="C564" s="423" t="s">
        <v>636</v>
      </c>
      <c r="D564" s="430" t="s">
        <v>637</v>
      </c>
      <c r="E564" s="430">
        <v>50</v>
      </c>
      <c r="F564" s="431" t="s">
        <v>624</v>
      </c>
      <c r="G564" s="432">
        <v>1</v>
      </c>
      <c r="H564" s="951">
        <v>50</v>
      </c>
      <c r="I564" s="951">
        <v>22.6798</v>
      </c>
      <c r="J564" s="951">
        <v>56</v>
      </c>
      <c r="K564" s="951">
        <v>2856</v>
      </c>
      <c r="L564" s="951">
        <v>1295.8258000000001</v>
      </c>
      <c r="M564" s="362"/>
      <c r="N564" s="807">
        <v>28.7805</v>
      </c>
    </row>
    <row r="565" spans="1:14" s="2" customFormat="1" ht="14.45" customHeight="1">
      <c r="A565" s="43"/>
      <c r="B565" s="68"/>
      <c r="C565" s="427"/>
      <c r="D565" s="427"/>
      <c r="E565" s="483"/>
      <c r="F565" s="995"/>
      <c r="G565" s="427"/>
      <c r="H565" s="429"/>
      <c r="I565" s="429"/>
      <c r="J565" s="429"/>
      <c r="K565" s="429"/>
      <c r="L565" s="429"/>
      <c r="M565" s="362"/>
      <c r="N565" s="809"/>
    </row>
    <row r="566" spans="1:14" s="44" customFormat="1" ht="18">
      <c r="A566" s="17" t="s">
        <v>783</v>
      </c>
      <c r="B566" s="9"/>
      <c r="C566" s="21"/>
      <c r="D566" s="21"/>
      <c r="E566" s="21"/>
      <c r="F566" s="22"/>
      <c r="G566" s="3"/>
      <c r="H566" s="16"/>
      <c r="I566" s="16"/>
      <c r="J566" s="16"/>
      <c r="K566" s="16"/>
      <c r="L566" s="16"/>
      <c r="M566" s="365"/>
      <c r="N566" s="809"/>
    </row>
    <row r="567" spans="1:14" s="6" customFormat="1" ht="14.45" customHeight="1">
      <c r="A567" s="820" t="s">
        <v>218</v>
      </c>
      <c r="B567" s="23" t="s">
        <v>784</v>
      </c>
      <c r="C567" s="821"/>
      <c r="D567" s="821"/>
      <c r="E567" s="821"/>
      <c r="F567" s="822"/>
      <c r="G567" s="427"/>
      <c r="H567" s="718"/>
      <c r="I567" s="718"/>
      <c r="J567" s="718"/>
      <c r="K567" s="718"/>
      <c r="L567" s="718"/>
      <c r="M567" s="360"/>
      <c r="N567" s="809"/>
    </row>
    <row r="568" spans="1:14" s="6" customFormat="1" ht="14.45" customHeight="1">
      <c r="A568" s="17" t="s">
        <v>3</v>
      </c>
      <c r="B568" s="23"/>
      <c r="C568" s="504" t="s">
        <v>785</v>
      </c>
      <c r="D568" s="430" t="s">
        <v>786</v>
      </c>
      <c r="E568" s="425">
        <v>50</v>
      </c>
      <c r="F568" s="426" t="s">
        <v>605</v>
      </c>
      <c r="G568" s="504">
        <v>1</v>
      </c>
      <c r="H568" s="684">
        <v>50</v>
      </c>
      <c r="I568" s="684">
        <v>22.6798</v>
      </c>
      <c r="J568" s="684">
        <v>56</v>
      </c>
      <c r="K568" s="684">
        <v>2856</v>
      </c>
      <c r="L568" s="684">
        <v>1295.8258000000001</v>
      </c>
      <c r="M568" s="360"/>
      <c r="N568" s="807">
        <v>13.839</v>
      </c>
    </row>
    <row r="569" spans="1:14" s="5" customFormat="1" ht="14.45" customHeight="1">
      <c r="A569" s="17" t="s">
        <v>3</v>
      </c>
      <c r="B569" s="23"/>
      <c r="C569" s="659" t="s">
        <v>787</v>
      </c>
      <c r="D569" s="430" t="s">
        <v>788</v>
      </c>
      <c r="E569" s="430">
        <v>50</v>
      </c>
      <c r="F569" s="431" t="s">
        <v>789</v>
      </c>
      <c r="G569" s="659">
        <v>1</v>
      </c>
      <c r="H569" s="674">
        <v>50</v>
      </c>
      <c r="I569" s="674">
        <v>22.6798</v>
      </c>
      <c r="J569" s="674">
        <v>56</v>
      </c>
      <c r="K569" s="674">
        <v>2856</v>
      </c>
      <c r="L569" s="674">
        <v>1295.8258000000001</v>
      </c>
      <c r="M569" s="660"/>
      <c r="N569" s="807">
        <v>17.850000000000001</v>
      </c>
    </row>
    <row r="570" spans="1:14" s="2" customFormat="1" ht="14.45" customHeight="1">
      <c r="A570" s="820"/>
      <c r="B570" s="68"/>
      <c r="C570" s="821"/>
      <c r="D570" s="821"/>
      <c r="E570" s="821"/>
      <c r="F570" s="978"/>
      <c r="G570" s="427"/>
      <c r="H570" s="718"/>
      <c r="I570" s="718"/>
      <c r="J570" s="718"/>
      <c r="K570" s="718"/>
      <c r="L570" s="718"/>
      <c r="M570" s="362"/>
      <c r="N570" s="809"/>
    </row>
    <row r="571" spans="1:14" s="44" customFormat="1">
      <c r="A571" s="17" t="s">
        <v>790</v>
      </c>
      <c r="B571" s="9"/>
      <c r="C571" s="21"/>
      <c r="D571" s="21"/>
      <c r="E571" s="21"/>
      <c r="F571" s="22"/>
      <c r="G571" s="3"/>
      <c r="H571" s="16"/>
      <c r="I571" s="16"/>
      <c r="J571" s="16"/>
      <c r="K571" s="16"/>
      <c r="L571" s="16"/>
      <c r="M571" s="365"/>
      <c r="N571" s="809"/>
    </row>
    <row r="572" spans="1:14" s="6" customFormat="1" ht="14.45" customHeight="1">
      <c r="A572" s="820" t="s">
        <v>218</v>
      </c>
      <c r="B572" s="23" t="s">
        <v>791</v>
      </c>
      <c r="C572" s="821"/>
      <c r="D572" s="821"/>
      <c r="E572" s="821"/>
      <c r="F572" s="822"/>
      <c r="G572" s="427"/>
      <c r="H572" s="718"/>
      <c r="I572" s="718"/>
      <c r="J572" s="718"/>
      <c r="K572" s="718"/>
      <c r="L572" s="718"/>
      <c r="M572" s="360"/>
      <c r="N572" s="809"/>
    </row>
    <row r="573" spans="1:14" s="6" customFormat="1" ht="14.45" customHeight="1">
      <c r="A573" s="17" t="s">
        <v>3</v>
      </c>
      <c r="B573" s="23"/>
      <c r="C573" s="504" t="s">
        <v>792</v>
      </c>
      <c r="D573" s="430" t="s">
        <v>793</v>
      </c>
      <c r="E573" s="425">
        <v>50</v>
      </c>
      <c r="F573" s="426" t="s">
        <v>605</v>
      </c>
      <c r="G573" s="504">
        <v>1</v>
      </c>
      <c r="H573" s="684">
        <v>50</v>
      </c>
      <c r="I573" s="684">
        <v>22.6798</v>
      </c>
      <c r="J573" s="684">
        <v>56</v>
      </c>
      <c r="K573" s="684">
        <v>2856</v>
      </c>
      <c r="L573" s="684">
        <v>1295.8258000000001</v>
      </c>
      <c r="M573" s="360"/>
      <c r="N573" s="807">
        <v>11.4765</v>
      </c>
    </row>
    <row r="574" spans="1:14" s="5" customFormat="1" ht="14.45" customHeight="1">
      <c r="A574" s="17" t="s">
        <v>3</v>
      </c>
      <c r="B574" s="23"/>
      <c r="C574" s="659" t="s">
        <v>794</v>
      </c>
      <c r="D574" s="430" t="s">
        <v>795</v>
      </c>
      <c r="E574" s="430">
        <v>50</v>
      </c>
      <c r="F574" s="431" t="s">
        <v>789</v>
      </c>
      <c r="G574" s="659">
        <v>1</v>
      </c>
      <c r="H574" s="674">
        <v>50</v>
      </c>
      <c r="I574" s="674">
        <v>22.6798</v>
      </c>
      <c r="J574" s="674">
        <v>56</v>
      </c>
      <c r="K574" s="674">
        <v>2856</v>
      </c>
      <c r="L574" s="674">
        <v>1295.8258000000001</v>
      </c>
      <c r="M574" s="660"/>
      <c r="N574" s="807">
        <v>15.4665</v>
      </c>
    </row>
    <row r="575" spans="1:14" s="2" customFormat="1" ht="14.45" customHeight="1" thickBot="1">
      <c r="A575" s="876"/>
      <c r="B575" s="192"/>
      <c r="C575" s="319"/>
      <c r="D575" s="319"/>
      <c r="E575" s="319"/>
      <c r="F575" s="320"/>
      <c r="G575" s="321"/>
      <c r="H575" s="263"/>
      <c r="I575" s="263"/>
      <c r="J575" s="263"/>
      <c r="K575" s="263"/>
      <c r="L575" s="263"/>
      <c r="M575" s="362"/>
      <c r="N575" s="809"/>
    </row>
    <row r="576" spans="1:14" s="2" customFormat="1" ht="12.75" customHeight="1" thickTop="1">
      <c r="A576" s="820"/>
      <c r="B576" s="68"/>
      <c r="C576" s="65"/>
      <c r="D576" s="65"/>
      <c r="E576" s="65"/>
      <c r="F576" s="66"/>
      <c r="G576" s="57"/>
      <c r="H576" s="232"/>
      <c r="I576" s="232"/>
      <c r="J576" s="232"/>
      <c r="K576" s="232"/>
      <c r="L576" s="232"/>
      <c r="M576" s="362"/>
      <c r="N576" s="809"/>
    </row>
    <row r="577" spans="1:14" s="2" customFormat="1">
      <c r="A577" s="559" t="s">
        <v>116</v>
      </c>
      <c r="B577" s="569"/>
      <c r="C577" s="561"/>
      <c r="D577" s="561"/>
      <c r="E577" s="561"/>
      <c r="F577" s="817"/>
      <c r="G577" s="563"/>
      <c r="H577" s="818"/>
      <c r="I577" s="818"/>
      <c r="J577" s="818"/>
      <c r="K577" s="818"/>
      <c r="L577" s="818"/>
      <c r="M577" s="362"/>
      <c r="N577" s="809"/>
    </row>
    <row r="578" spans="1:14" s="6" customFormat="1" ht="12.75" customHeight="1">
      <c r="A578" s="43"/>
      <c r="B578" s="820"/>
      <c r="C578" s="821"/>
      <c r="D578" s="821"/>
      <c r="E578" s="821"/>
      <c r="F578" s="978"/>
      <c r="G578" s="427"/>
      <c r="H578" s="718"/>
      <c r="I578" s="718"/>
      <c r="J578" s="718"/>
      <c r="K578" s="718"/>
      <c r="L578" s="718"/>
      <c r="M578" s="360"/>
      <c r="N578" s="809"/>
    </row>
    <row r="579" spans="1:14" s="44" customFormat="1">
      <c r="A579" s="17" t="s">
        <v>796</v>
      </c>
      <c r="B579" s="9"/>
      <c r="C579" s="21"/>
      <c r="D579" s="21"/>
      <c r="E579" s="21"/>
      <c r="F579" s="22"/>
      <c r="G579" s="3"/>
      <c r="H579" s="16"/>
      <c r="I579" s="16"/>
      <c r="J579" s="16"/>
      <c r="K579" s="16"/>
      <c r="L579" s="16"/>
      <c r="M579" s="365"/>
      <c r="N579" s="809"/>
    </row>
    <row r="580" spans="1:14" s="6" customFormat="1">
      <c r="A580" s="820" t="s">
        <v>218</v>
      </c>
      <c r="B580" s="23" t="s">
        <v>797</v>
      </c>
      <c r="C580" s="821"/>
      <c r="D580" s="821"/>
      <c r="E580" s="821"/>
      <c r="F580" s="822"/>
      <c r="G580" s="427"/>
      <c r="H580" s="718"/>
      <c r="I580" s="718"/>
      <c r="J580" s="718"/>
      <c r="K580" s="718"/>
      <c r="L580" s="718"/>
      <c r="M580" s="360"/>
      <c r="N580" s="809"/>
    </row>
    <row r="581" spans="1:14" s="5" customFormat="1">
      <c r="A581" s="17" t="s">
        <v>3</v>
      </c>
      <c r="B581" s="23"/>
      <c r="C581" s="504" t="s">
        <v>798</v>
      </c>
      <c r="D581" s="430" t="s">
        <v>626</v>
      </c>
      <c r="E581" s="422">
        <v>2</v>
      </c>
      <c r="F581" s="979" t="s">
        <v>243</v>
      </c>
      <c r="G581" s="504">
        <v>2</v>
      </c>
      <c r="H581" s="684">
        <v>18</v>
      </c>
      <c r="I581" s="684">
        <v>8.1646999999999998</v>
      </c>
      <c r="J581" s="684">
        <v>36</v>
      </c>
      <c r="K581" s="684">
        <v>1440</v>
      </c>
      <c r="L581" s="684">
        <v>653.35749999999996</v>
      </c>
      <c r="M581" s="660"/>
      <c r="N581" s="807">
        <v>70.633499999999998</v>
      </c>
    </row>
    <row r="582" spans="1:14" s="6" customFormat="1">
      <c r="A582" s="17" t="s">
        <v>3</v>
      </c>
      <c r="B582" s="23"/>
      <c r="C582" s="504" t="s">
        <v>799</v>
      </c>
      <c r="D582" s="430" t="s">
        <v>628</v>
      </c>
      <c r="E582" s="422">
        <v>5</v>
      </c>
      <c r="F582" s="979" t="s">
        <v>246</v>
      </c>
      <c r="G582" s="504">
        <v>1</v>
      </c>
      <c r="H582" s="684">
        <v>45</v>
      </c>
      <c r="I582" s="684">
        <v>20.411799999999999</v>
      </c>
      <c r="J582" s="684">
        <v>36</v>
      </c>
      <c r="K582" s="684">
        <v>1660</v>
      </c>
      <c r="L582" s="684">
        <v>753</v>
      </c>
      <c r="M582" s="360"/>
      <c r="N582" s="807">
        <v>147.46199999999999</v>
      </c>
    </row>
    <row r="583" spans="1:14" s="6" customFormat="1">
      <c r="A583" s="17" t="s">
        <v>3</v>
      </c>
      <c r="B583" s="23"/>
      <c r="C583" s="659" t="s">
        <v>629</v>
      </c>
      <c r="D583" s="430" t="s">
        <v>630</v>
      </c>
      <c r="E583" s="423">
        <v>55</v>
      </c>
      <c r="F583" s="827" t="s">
        <v>631</v>
      </c>
      <c r="G583" s="659">
        <v>1</v>
      </c>
      <c r="H583" s="674">
        <v>495</v>
      </c>
      <c r="I583" s="674">
        <v>225</v>
      </c>
      <c r="J583" s="674">
        <v>4</v>
      </c>
      <c r="K583" s="674">
        <v>2044</v>
      </c>
      <c r="L583" s="674">
        <v>927</v>
      </c>
      <c r="M583" s="360"/>
      <c r="N583" s="807">
        <v>1505.6370000000002</v>
      </c>
    </row>
    <row r="584" spans="1:14" s="6" customFormat="1" ht="14.45" customHeight="1">
      <c r="A584" s="820"/>
      <c r="B584" s="23"/>
      <c r="C584" s="427"/>
      <c r="D584" s="427"/>
      <c r="E584" s="427"/>
      <c r="F584" s="421"/>
      <c r="G584" s="427"/>
      <c r="H584" s="718"/>
      <c r="I584" s="718"/>
      <c r="J584" s="718"/>
      <c r="K584" s="718"/>
      <c r="L584" s="718"/>
      <c r="M584" s="360"/>
      <c r="N584" s="809"/>
    </row>
    <row r="585" spans="1:14" s="44" customFormat="1">
      <c r="A585" s="17" t="s">
        <v>800</v>
      </c>
      <c r="B585" s="9"/>
      <c r="C585" s="21"/>
      <c r="D585" s="21"/>
      <c r="E585" s="21"/>
      <c r="F585" s="22"/>
      <c r="G585" s="3"/>
      <c r="H585" s="16"/>
      <c r="I585" s="16"/>
      <c r="J585" s="16"/>
      <c r="K585" s="16"/>
      <c r="L585" s="16"/>
      <c r="M585" s="365"/>
      <c r="N585" s="809"/>
    </row>
    <row r="586" spans="1:14" s="6" customFormat="1">
      <c r="A586" s="820" t="s">
        <v>218</v>
      </c>
      <c r="B586" s="23" t="s">
        <v>801</v>
      </c>
      <c r="C586" s="821"/>
      <c r="D586" s="821"/>
      <c r="E586" s="821"/>
      <c r="F586" s="822"/>
      <c r="G586" s="427"/>
      <c r="H586" s="718"/>
      <c r="I586" s="718"/>
      <c r="J586" s="718"/>
      <c r="K586" s="718"/>
      <c r="L586" s="718"/>
      <c r="M586" s="360"/>
      <c r="N586" s="807"/>
    </row>
    <row r="587" spans="1:14" s="6" customFormat="1">
      <c r="A587" s="17" t="s">
        <v>3</v>
      </c>
      <c r="B587" s="23"/>
      <c r="C587" s="504" t="s">
        <v>802</v>
      </c>
      <c r="D587" s="430" t="s">
        <v>803</v>
      </c>
      <c r="E587" s="877">
        <v>54.4</v>
      </c>
      <c r="F587" s="426" t="s">
        <v>804</v>
      </c>
      <c r="G587" s="834">
        <v>4</v>
      </c>
      <c r="H587" s="1019">
        <v>3.4</v>
      </c>
      <c r="I587" s="835">
        <f>H587/2.2046262</f>
        <v>1.5422115549565727</v>
      </c>
      <c r="J587" s="1019">
        <v>36</v>
      </c>
      <c r="K587" s="835">
        <v>597.6</v>
      </c>
      <c r="L587" s="1019">
        <f>K587/2.2046262</f>
        <v>271.06636036530819</v>
      </c>
      <c r="M587" s="360"/>
      <c r="N587" s="807">
        <v>14.5845</v>
      </c>
    </row>
    <row r="588" spans="1:14" s="5" customFormat="1">
      <c r="A588" s="17" t="s">
        <v>3</v>
      </c>
      <c r="B588" s="23"/>
      <c r="C588" s="422" t="s">
        <v>805</v>
      </c>
      <c r="D588" s="430" t="s">
        <v>806</v>
      </c>
      <c r="E588" s="422">
        <v>2</v>
      </c>
      <c r="F588" s="979" t="s">
        <v>243</v>
      </c>
      <c r="G588" s="427">
        <v>2</v>
      </c>
      <c r="H588" s="843">
        <v>18.329999999999998</v>
      </c>
      <c r="I588" s="684">
        <v>8.3143999999999991</v>
      </c>
      <c r="J588" s="718">
        <v>36</v>
      </c>
      <c r="K588" s="843">
        <v>1440</v>
      </c>
      <c r="L588" s="684">
        <v>653.35749999999996</v>
      </c>
      <c r="M588" s="660"/>
      <c r="N588" s="807">
        <v>36.781500000000001</v>
      </c>
    </row>
    <row r="589" spans="1:14" s="6" customFormat="1">
      <c r="A589" s="17" t="s">
        <v>3</v>
      </c>
      <c r="B589" s="23"/>
      <c r="C589" s="636" t="s">
        <v>807</v>
      </c>
      <c r="D589" s="430" t="s">
        <v>808</v>
      </c>
      <c r="E589" s="422">
        <v>5</v>
      </c>
      <c r="F589" s="979" t="s">
        <v>246</v>
      </c>
      <c r="G589" s="427">
        <v>1</v>
      </c>
      <c r="H589" s="843">
        <v>43</v>
      </c>
      <c r="I589" s="684">
        <v>19</v>
      </c>
      <c r="J589" s="718">
        <v>36</v>
      </c>
      <c r="K589" s="843">
        <v>1656</v>
      </c>
      <c r="L589" s="843">
        <v>751.36120000000005</v>
      </c>
      <c r="M589" s="360"/>
      <c r="N589" s="807">
        <v>86.331000000000003</v>
      </c>
    </row>
    <row r="590" spans="1:14" s="6" customFormat="1">
      <c r="A590" s="17" t="s">
        <v>3</v>
      </c>
      <c r="B590" s="23"/>
      <c r="C590" s="503" t="s">
        <v>809</v>
      </c>
      <c r="D590" s="430" t="s">
        <v>810</v>
      </c>
      <c r="E590" s="423">
        <v>55</v>
      </c>
      <c r="F590" s="827" t="s">
        <v>631</v>
      </c>
      <c r="G590" s="432">
        <v>1</v>
      </c>
      <c r="H590" s="1017">
        <v>470</v>
      </c>
      <c r="I590" s="674">
        <v>213</v>
      </c>
      <c r="J590" s="875">
        <v>4</v>
      </c>
      <c r="K590" s="1017">
        <v>1980</v>
      </c>
      <c r="L590" s="674">
        <v>898.36659999999995</v>
      </c>
      <c r="M590" s="360"/>
      <c r="N590" s="807">
        <v>902.91600000000005</v>
      </c>
    </row>
    <row r="591" spans="1:14" s="6" customFormat="1" ht="14.45" customHeight="1" thickBot="1">
      <c r="A591" s="45"/>
      <c r="B591" s="876"/>
      <c r="C591" s="840"/>
      <c r="D591" s="840"/>
      <c r="E591" s="840"/>
      <c r="F591" s="988"/>
      <c r="G591" s="937"/>
      <c r="H591" s="938"/>
      <c r="I591" s="938"/>
      <c r="J591" s="938"/>
      <c r="K591" s="938"/>
      <c r="L591" s="938"/>
      <c r="M591" s="360"/>
      <c r="N591" s="809"/>
    </row>
    <row r="592" spans="1:14" s="6" customFormat="1" ht="12.75" customHeight="1" thickTop="1">
      <c r="A592" s="43"/>
      <c r="B592" s="820"/>
      <c r="C592" s="821"/>
      <c r="D592" s="821"/>
      <c r="E592" s="821"/>
      <c r="F592" s="822"/>
      <c r="G592" s="427"/>
      <c r="H592" s="718"/>
      <c r="I592" s="718"/>
      <c r="J592" s="718"/>
      <c r="K592" s="718"/>
      <c r="L592" s="718"/>
      <c r="M592" s="360"/>
      <c r="N592" s="809"/>
    </row>
    <row r="593" spans="1:14" s="2" customFormat="1" ht="16.5" customHeight="1">
      <c r="A593" s="559" t="s">
        <v>119</v>
      </c>
      <c r="B593" s="569"/>
      <c r="C593" s="561"/>
      <c r="D593" s="561"/>
      <c r="E593" s="561"/>
      <c r="F593" s="817"/>
      <c r="G593" s="563"/>
      <c r="H593" s="818"/>
      <c r="I593" s="818"/>
      <c r="J593" s="818"/>
      <c r="K593" s="818"/>
      <c r="L593" s="818"/>
      <c r="M593" s="362"/>
      <c r="N593" s="809"/>
    </row>
    <row r="594" spans="1:14" s="6" customFormat="1" ht="14.45" customHeight="1">
      <c r="A594" s="43"/>
      <c r="B594" s="820"/>
      <c r="C594" s="821"/>
      <c r="D594" s="821"/>
      <c r="E594" s="821"/>
      <c r="F594" s="822"/>
      <c r="G594" s="427"/>
      <c r="H594" s="718"/>
      <c r="I594" s="718"/>
      <c r="J594" s="718"/>
      <c r="K594" s="718"/>
      <c r="L594" s="718"/>
      <c r="M594" s="360"/>
      <c r="N594" s="809"/>
    </row>
    <row r="595" spans="1:14" s="44" customFormat="1" ht="14.45" customHeight="1">
      <c r="A595" s="158" t="s">
        <v>811</v>
      </c>
      <c r="B595" s="9"/>
      <c r="C595" s="21"/>
      <c r="D595" s="21"/>
      <c r="E595" s="21"/>
      <c r="F595" s="22"/>
      <c r="G595" s="3"/>
      <c r="H595" s="16"/>
      <c r="I595" s="16"/>
      <c r="J595" s="16"/>
      <c r="K595" s="16"/>
      <c r="L595" s="16"/>
      <c r="M595" s="365"/>
      <c r="N595" s="809"/>
    </row>
    <row r="596" spans="1:14" s="6" customFormat="1" ht="14.45" customHeight="1">
      <c r="A596" s="820" t="s">
        <v>218</v>
      </c>
      <c r="B596" s="23" t="s">
        <v>812</v>
      </c>
      <c r="C596" s="821"/>
      <c r="D596" s="821"/>
      <c r="E596" s="821"/>
      <c r="F596" s="822"/>
      <c r="G596" s="427"/>
      <c r="H596" s="718"/>
      <c r="I596" s="718"/>
      <c r="J596" s="718"/>
      <c r="K596" s="718"/>
      <c r="L596" s="718"/>
      <c r="M596" s="360"/>
      <c r="N596" s="809"/>
    </row>
    <row r="597" spans="1:14" s="6" customFormat="1" ht="14.45" customHeight="1">
      <c r="A597" s="158" t="s">
        <v>3</v>
      </c>
      <c r="B597" s="23"/>
      <c r="C597" s="504" t="s">
        <v>813</v>
      </c>
      <c r="D597" s="430" t="s">
        <v>814</v>
      </c>
      <c r="E597" s="425">
        <v>1</v>
      </c>
      <c r="F597" s="426" t="s">
        <v>593</v>
      </c>
      <c r="G597" s="504">
        <v>12</v>
      </c>
      <c r="H597" s="684">
        <v>3.05</v>
      </c>
      <c r="I597" s="684">
        <v>1.3834</v>
      </c>
      <c r="J597" s="684">
        <v>36</v>
      </c>
      <c r="K597" s="684">
        <v>1373.76</v>
      </c>
      <c r="L597" s="684">
        <v>623.30309999999997</v>
      </c>
      <c r="M597" s="360"/>
      <c r="N597" s="807">
        <v>8.9880000000000013</v>
      </c>
    </row>
    <row r="598" spans="1:14" s="6" customFormat="1" ht="14.45" customHeight="1">
      <c r="A598" s="158" t="s">
        <v>3</v>
      </c>
      <c r="B598" s="23"/>
      <c r="C598" s="637" t="s">
        <v>815</v>
      </c>
      <c r="D598" s="430" t="s">
        <v>816</v>
      </c>
      <c r="E598" s="425">
        <v>1</v>
      </c>
      <c r="F598" s="426" t="s">
        <v>246</v>
      </c>
      <c r="G598" s="504">
        <v>4</v>
      </c>
      <c r="H598" s="684">
        <v>12.2</v>
      </c>
      <c r="I598" s="684">
        <v>5.5338000000000003</v>
      </c>
      <c r="J598" s="684">
        <v>36</v>
      </c>
      <c r="K598" s="684">
        <v>1886.4</v>
      </c>
      <c r="L598" s="684">
        <v>855.89840000000004</v>
      </c>
      <c r="M598" s="360"/>
      <c r="N598" s="807">
        <v>25.6935</v>
      </c>
    </row>
    <row r="599" spans="1:14" s="5" customFormat="1" ht="14.45" customHeight="1">
      <c r="A599" s="158" t="s">
        <v>3</v>
      </c>
      <c r="B599" s="23"/>
      <c r="C599" s="838" t="s">
        <v>817</v>
      </c>
      <c r="D599" s="430" t="s">
        <v>818</v>
      </c>
      <c r="E599" s="430">
        <v>3.5</v>
      </c>
      <c r="F599" s="431" t="s">
        <v>246</v>
      </c>
      <c r="G599" s="659">
        <v>1</v>
      </c>
      <c r="H599" s="674">
        <v>44</v>
      </c>
      <c r="I599" s="674">
        <v>20</v>
      </c>
      <c r="J599" s="674">
        <v>42</v>
      </c>
      <c r="K599" s="674">
        <v>1919.4</v>
      </c>
      <c r="L599" s="674">
        <v>870.87109999999996</v>
      </c>
      <c r="M599" s="660"/>
      <c r="N599" s="807">
        <v>56.216999999999999</v>
      </c>
    </row>
    <row r="600" spans="1:14" s="2" customFormat="1" ht="14.45" customHeight="1">
      <c r="A600" s="43"/>
      <c r="B600" s="68"/>
      <c r="C600" s="65"/>
      <c r="D600" s="65"/>
      <c r="E600" s="65"/>
      <c r="F600" s="70"/>
      <c r="G600" s="57"/>
      <c r="H600" s="232"/>
      <c r="I600" s="232"/>
      <c r="J600" s="232"/>
      <c r="K600" s="232"/>
      <c r="L600" s="232"/>
      <c r="M600" s="362"/>
      <c r="N600" s="809"/>
    </row>
    <row r="601" spans="1:14" s="44" customFormat="1" ht="18.600000000000001">
      <c r="A601" s="17" t="s">
        <v>819</v>
      </c>
      <c r="B601" s="9"/>
      <c r="C601" s="21"/>
      <c r="D601" s="21"/>
      <c r="E601" s="21"/>
      <c r="F601" s="22"/>
      <c r="G601" s="3"/>
      <c r="H601" s="16"/>
      <c r="I601" s="16"/>
      <c r="J601" s="16"/>
      <c r="K601" s="16"/>
      <c r="L601" s="16"/>
      <c r="M601" s="365"/>
      <c r="N601" s="809"/>
    </row>
    <row r="602" spans="1:14" s="6" customFormat="1" ht="14.45" customHeight="1">
      <c r="A602" s="820" t="s">
        <v>218</v>
      </c>
      <c r="B602" s="23" t="s">
        <v>820</v>
      </c>
      <c r="C602" s="821"/>
      <c r="D602" s="821"/>
      <c r="E602" s="821"/>
      <c r="F602" s="822"/>
      <c r="G602" s="427"/>
      <c r="H602" s="718"/>
      <c r="I602" s="718"/>
      <c r="J602" s="718"/>
      <c r="K602" s="718"/>
      <c r="L602" s="718"/>
      <c r="M602" s="360"/>
      <c r="N602" s="809"/>
    </row>
    <row r="603" spans="1:14" s="5" customFormat="1" ht="14.45" customHeight="1">
      <c r="A603" s="17" t="s">
        <v>3</v>
      </c>
      <c r="B603" s="23"/>
      <c r="C603" s="659" t="s">
        <v>821</v>
      </c>
      <c r="D603" s="430" t="s">
        <v>822</v>
      </c>
      <c r="E603" s="430">
        <v>3.5</v>
      </c>
      <c r="F603" s="431" t="s">
        <v>246</v>
      </c>
      <c r="G603" s="659">
        <v>1</v>
      </c>
      <c r="H603" s="674">
        <v>43</v>
      </c>
      <c r="I603" s="674">
        <v>19</v>
      </c>
      <c r="J603" s="674">
        <v>42</v>
      </c>
      <c r="K603" s="674">
        <v>1919</v>
      </c>
      <c r="L603" s="674">
        <v>871</v>
      </c>
      <c r="M603" s="660"/>
      <c r="N603" s="807">
        <v>50.872500000000002</v>
      </c>
    </row>
    <row r="604" spans="1:14" s="6" customFormat="1" ht="14.45" customHeight="1" thickBot="1">
      <c r="A604" s="876" t="s">
        <v>218</v>
      </c>
      <c r="B604" s="876" t="s">
        <v>240</v>
      </c>
      <c r="C604" s="840"/>
      <c r="D604" s="840"/>
      <c r="E604" s="840"/>
      <c r="F604" s="936"/>
      <c r="G604" s="937"/>
      <c r="H604" s="938"/>
      <c r="I604" s="938"/>
      <c r="J604" s="938"/>
      <c r="K604" s="938"/>
      <c r="L604" s="938"/>
      <c r="M604" s="360"/>
      <c r="N604" s="809"/>
    </row>
    <row r="605" spans="1:14" s="6" customFormat="1" ht="14.45" customHeight="1" thickTop="1">
      <c r="A605" s="820"/>
      <c r="B605" s="820"/>
      <c r="C605" s="821"/>
      <c r="D605" s="821"/>
      <c r="E605" s="821"/>
      <c r="F605" s="978"/>
      <c r="G605" s="427"/>
      <c r="H605" s="718"/>
      <c r="I605" s="718"/>
      <c r="J605" s="718"/>
      <c r="K605" s="718"/>
      <c r="L605" s="718"/>
      <c r="M605" s="360"/>
      <c r="N605" s="809"/>
    </row>
    <row r="606" spans="1:14" s="6" customFormat="1" ht="14.45" customHeight="1" thickBot="1">
      <c r="A606" s="820"/>
      <c r="B606" s="820"/>
      <c r="C606" s="821"/>
      <c r="D606" s="821"/>
      <c r="E606" s="821"/>
      <c r="F606" s="978"/>
      <c r="G606" s="427"/>
      <c r="H606" s="718"/>
      <c r="I606" s="718"/>
      <c r="J606" s="718"/>
      <c r="K606" s="718"/>
      <c r="L606" s="718"/>
      <c r="M606" s="360"/>
      <c r="N606" s="809"/>
    </row>
    <row r="607" spans="1:14" s="6" customFormat="1" ht="51" customHeight="1" thickBot="1">
      <c r="A607" s="549"/>
      <c r="B607" s="617"/>
      <c r="C607" s="618" t="s">
        <v>207</v>
      </c>
      <c r="D607" s="619" t="s">
        <v>250</v>
      </c>
      <c r="E607" s="1224" t="s">
        <v>209</v>
      </c>
      <c r="F607" s="1225"/>
      <c r="G607" s="618" t="s">
        <v>210</v>
      </c>
      <c r="H607" s="620" t="s">
        <v>211</v>
      </c>
      <c r="I607" s="620" t="s">
        <v>212</v>
      </c>
      <c r="J607" s="620" t="s">
        <v>213</v>
      </c>
      <c r="K607" s="620" t="s">
        <v>214</v>
      </c>
      <c r="L607" s="620" t="s">
        <v>215</v>
      </c>
      <c r="M607" s="360"/>
      <c r="N607" s="809"/>
    </row>
    <row r="608" spans="1:14" s="6" customFormat="1" ht="14.45" customHeight="1">
      <c r="A608" s="820"/>
      <c r="B608" s="820"/>
      <c r="C608" s="821"/>
      <c r="D608" s="821"/>
      <c r="E608" s="821"/>
      <c r="F608" s="978"/>
      <c r="G608" s="427"/>
      <c r="H608" s="718"/>
      <c r="I608" s="718"/>
      <c r="J608" s="718"/>
      <c r="K608" s="718"/>
      <c r="L608" s="718"/>
      <c r="M608" s="360"/>
      <c r="N608" s="809"/>
    </row>
    <row r="609" spans="1:14" s="2" customFormat="1">
      <c r="A609" s="559" t="s">
        <v>122</v>
      </c>
      <c r="B609" s="569"/>
      <c r="C609" s="561"/>
      <c r="D609" s="561"/>
      <c r="E609" s="561"/>
      <c r="F609" s="817"/>
      <c r="G609" s="563"/>
      <c r="H609" s="818"/>
      <c r="I609" s="818"/>
      <c r="J609" s="818"/>
      <c r="K609" s="818"/>
      <c r="L609" s="818"/>
      <c r="M609" s="362"/>
      <c r="N609" s="809"/>
    </row>
    <row r="610" spans="1:14" s="6" customFormat="1" ht="12.75" customHeight="1">
      <c r="A610" s="820"/>
      <c r="B610" s="23"/>
      <c r="C610" s="821"/>
      <c r="D610" s="821"/>
      <c r="E610" s="821"/>
      <c r="F610" s="822"/>
      <c r="G610" s="427"/>
      <c r="H610" s="718"/>
      <c r="I610" s="718"/>
      <c r="J610" s="718"/>
      <c r="K610" s="718"/>
      <c r="L610" s="718"/>
      <c r="M610" s="360"/>
      <c r="N610" s="809"/>
    </row>
    <row r="611" spans="1:14" s="44" customFormat="1" ht="18">
      <c r="A611" s="17" t="s">
        <v>823</v>
      </c>
      <c r="B611" s="9"/>
      <c r="C611" s="21"/>
      <c r="D611" s="21"/>
      <c r="E611" s="21"/>
      <c r="F611" s="22"/>
      <c r="G611" s="3"/>
      <c r="H611" s="16"/>
      <c r="I611" s="16"/>
      <c r="J611" s="16"/>
      <c r="K611" s="16"/>
      <c r="L611" s="16"/>
      <c r="M611" s="365"/>
      <c r="N611" s="809"/>
    </row>
    <row r="612" spans="1:14" s="6" customFormat="1" ht="14.45" customHeight="1">
      <c r="A612" s="820"/>
      <c r="B612" s="23" t="s">
        <v>824</v>
      </c>
      <c r="C612" s="821"/>
      <c r="D612" s="821"/>
      <c r="E612" s="821"/>
      <c r="F612" s="822"/>
      <c r="G612" s="427"/>
      <c r="H612" s="718"/>
      <c r="I612" s="718"/>
      <c r="J612" s="718"/>
      <c r="K612" s="718"/>
      <c r="L612" s="718"/>
      <c r="M612" s="360"/>
      <c r="N612" s="809"/>
    </row>
    <row r="613" spans="1:14" s="6" customFormat="1">
      <c r="A613" s="17" t="s">
        <v>3</v>
      </c>
      <c r="B613" s="23"/>
      <c r="C613" s="659" t="s">
        <v>825</v>
      </c>
      <c r="D613" s="423" t="s">
        <v>826</v>
      </c>
      <c r="E613" s="423">
        <v>1</v>
      </c>
      <c r="F613" s="1033" t="s">
        <v>827</v>
      </c>
      <c r="G613" s="659">
        <v>1</v>
      </c>
      <c r="H613" s="1034">
        <v>18.635000000000002</v>
      </c>
      <c r="I613" s="674">
        <f>SUM(H613/2.2)</f>
        <v>8.4704545454545457</v>
      </c>
      <c r="J613" s="674">
        <v>24</v>
      </c>
      <c r="K613" s="1017">
        <f>J613*H613</f>
        <v>447.24</v>
      </c>
      <c r="L613" s="1024">
        <f>SUM(K613/2.2)</f>
        <v>203.29090909090908</v>
      </c>
      <c r="M613" s="360"/>
      <c r="N613" s="807">
        <v>399.24150000000003</v>
      </c>
    </row>
    <row r="614" spans="1:14" s="6" customFormat="1" ht="13.5" customHeight="1">
      <c r="A614" s="820"/>
      <c r="B614" s="23" t="s">
        <v>218</v>
      </c>
      <c r="C614" s="417" t="s">
        <v>828</v>
      </c>
      <c r="D614" s="505"/>
      <c r="E614" s="505"/>
      <c r="F614" s="340"/>
      <c r="G614" s="340"/>
      <c r="H614" s="340"/>
      <c r="I614" s="340"/>
      <c r="J614" s="340"/>
      <c r="K614" s="340"/>
      <c r="L614" s="340"/>
      <c r="M614" s="360"/>
      <c r="N614" s="809"/>
    </row>
    <row r="615" spans="1:14" s="6" customFormat="1">
      <c r="A615" s="17" t="s">
        <v>3</v>
      </c>
      <c r="B615" s="23"/>
      <c r="C615" s="879" t="s">
        <v>829</v>
      </c>
      <c r="D615" s="423" t="s">
        <v>826</v>
      </c>
      <c r="E615" s="1035">
        <v>9.2899999999999991</v>
      </c>
      <c r="F615" s="431" t="s">
        <v>830</v>
      </c>
      <c r="G615" s="659">
        <v>2</v>
      </c>
      <c r="H615" s="674">
        <v>9</v>
      </c>
      <c r="I615" s="674">
        <f>SUM(H615/2.2)</f>
        <v>4.0909090909090908</v>
      </c>
      <c r="J615" s="674">
        <v>64</v>
      </c>
      <c r="K615" s="1017">
        <v>1228</v>
      </c>
      <c r="L615" s="1024">
        <f>SUM(K615/2.2)</f>
        <v>558.18181818181813</v>
      </c>
      <c r="M615" s="360"/>
      <c r="N615" s="807">
        <v>30.9435</v>
      </c>
    </row>
    <row r="616" spans="1:14" s="6" customFormat="1" ht="18.75" customHeight="1">
      <c r="A616" s="17" t="s">
        <v>3</v>
      </c>
      <c r="B616" s="23"/>
      <c r="C616" s="427"/>
      <c r="D616" s="427"/>
      <c r="E616" s="427" t="s">
        <v>831</v>
      </c>
      <c r="F616" s="342"/>
      <c r="G616" s="342"/>
      <c r="H616" s="342"/>
      <c r="I616" s="342"/>
      <c r="J616" s="342"/>
      <c r="K616" s="342"/>
      <c r="L616" s="342"/>
      <c r="M616" s="360"/>
      <c r="N616" s="809"/>
    </row>
    <row r="617" spans="1:14" s="5" customFormat="1" ht="14.25" customHeight="1">
      <c r="A617" s="17" t="s">
        <v>3</v>
      </c>
      <c r="B617" s="23"/>
      <c r="C617" s="506"/>
      <c r="D617" s="506"/>
      <c r="E617" s="526"/>
      <c r="F617" s="176" t="s">
        <v>832</v>
      </c>
      <c r="G617" s="177" t="s">
        <v>833</v>
      </c>
      <c r="H617" s="1036"/>
      <c r="I617" s="12"/>
      <c r="J617" s="12"/>
      <c r="K617" s="12"/>
      <c r="L617" s="12"/>
      <c r="M617" s="660"/>
      <c r="N617" s="809"/>
    </row>
    <row r="618" spans="1:14" s="5" customFormat="1" ht="14.25" customHeight="1">
      <c r="A618" s="17" t="s">
        <v>3</v>
      </c>
      <c r="B618" s="23"/>
      <c r="C618" s="506"/>
      <c r="D618" s="506"/>
      <c r="E618" s="526"/>
      <c r="F618" s="176" t="s">
        <v>834</v>
      </c>
      <c r="G618" s="177" t="s">
        <v>835</v>
      </c>
      <c r="H618" s="1036"/>
      <c r="I618" s="11"/>
      <c r="J618" s="11"/>
      <c r="K618" s="11"/>
      <c r="L618" s="11"/>
      <c r="M618" s="660"/>
      <c r="N618" s="809"/>
    </row>
    <row r="619" spans="1:14" s="5" customFormat="1" ht="14.25" customHeight="1">
      <c r="A619" s="17" t="s">
        <v>3</v>
      </c>
      <c r="B619" s="23"/>
      <c r="C619" s="427"/>
      <c r="D619" s="427"/>
      <c r="E619" s="57"/>
      <c r="F619" s="298"/>
      <c r="G619" s="56"/>
      <c r="H619" s="448"/>
      <c r="I619" s="576"/>
      <c r="J619" s="448"/>
      <c r="K619" s="576"/>
      <c r="L619" s="576"/>
      <c r="M619" s="660"/>
      <c r="N619" s="809"/>
    </row>
    <row r="620" spans="1:14" s="5" customFormat="1" ht="14.25" customHeight="1">
      <c r="A620" s="820"/>
      <c r="B620" s="23"/>
      <c r="C620" s="427"/>
      <c r="D620" s="427"/>
      <c r="E620" s="57"/>
      <c r="F620" s="299"/>
      <c r="G620" s="56"/>
      <c r="H620" s="448"/>
      <c r="I620" s="576"/>
      <c r="J620" s="448"/>
      <c r="K620" s="576"/>
      <c r="L620" s="576"/>
      <c r="M620" s="660"/>
      <c r="N620" s="809"/>
    </row>
    <row r="621" spans="1:14" s="5" customFormat="1" ht="7.5" customHeight="1">
      <c r="A621" s="820"/>
      <c r="B621" s="23"/>
      <c r="C621" s="427"/>
      <c r="D621" s="427"/>
      <c r="E621" s="57"/>
      <c r="F621" s="56"/>
      <c r="G621" s="56"/>
      <c r="H621" s="576"/>
      <c r="I621" s="576"/>
      <c r="J621" s="300"/>
      <c r="K621" s="576"/>
      <c r="L621" s="576"/>
      <c r="M621" s="660"/>
      <c r="N621" s="809"/>
    </row>
    <row r="622" spans="1:14" s="44" customFormat="1" ht="14.45" customHeight="1">
      <c r="A622" s="820"/>
      <c r="B622" s="23"/>
      <c r="C622" s="262" t="s">
        <v>836</v>
      </c>
      <c r="D622" s="262"/>
      <c r="E622" s="262"/>
      <c r="F622" s="262"/>
      <c r="G622" s="262"/>
      <c r="H622" s="262"/>
      <c r="I622" s="262"/>
      <c r="J622" s="262"/>
      <c r="K622" s="262"/>
      <c r="L622" s="262"/>
      <c r="M622" s="365"/>
      <c r="N622" s="809"/>
    </row>
    <row r="623" spans="1:14" s="6" customFormat="1" ht="43.5" customHeight="1">
      <c r="A623" s="820"/>
      <c r="B623" s="23"/>
      <c r="C623" s="1239" t="s">
        <v>837</v>
      </c>
      <c r="D623" s="1240"/>
      <c r="E623" s="1240"/>
      <c r="F623" s="1240"/>
      <c r="G623" s="1240"/>
      <c r="H623" s="1240"/>
      <c r="I623" s="1240"/>
      <c r="J623" s="1240"/>
      <c r="K623" s="1240"/>
      <c r="L623" s="1241"/>
      <c r="M623" s="360"/>
      <c r="N623" s="809"/>
    </row>
    <row r="624" spans="1:14" s="6" customFormat="1" ht="14.45" customHeight="1">
      <c r="A624" s="820"/>
      <c r="B624" s="301"/>
      <c r="C624" s="1037" t="e">
        <f>#REF!+(4*#REF!)</f>
        <v>#REF!</v>
      </c>
      <c r="D624" s="1038"/>
      <c r="E624" s="527" t="s">
        <v>838</v>
      </c>
      <c r="F624" s="342"/>
      <c r="G624" s="342"/>
      <c r="H624" s="342"/>
      <c r="I624" s="342"/>
      <c r="J624" s="342"/>
      <c r="K624" s="342"/>
      <c r="L624" s="343"/>
      <c r="M624" s="360"/>
      <c r="N624" s="809"/>
    </row>
    <row r="625" spans="1:14" s="6" customFormat="1" ht="40.5" customHeight="1">
      <c r="A625" s="820"/>
      <c r="B625" s="301"/>
      <c r="C625" s="1039"/>
      <c r="D625" s="1040"/>
      <c r="E625" s="1226" t="s">
        <v>839</v>
      </c>
      <c r="F625" s="1227"/>
      <c r="G625" s="1227"/>
      <c r="H625" s="1227"/>
      <c r="I625" s="1227"/>
      <c r="J625" s="1227"/>
      <c r="K625" s="1227"/>
      <c r="L625" s="1228"/>
      <c r="M625" s="360"/>
      <c r="N625" s="809"/>
    </row>
    <row r="626" spans="1:14" s="6" customFormat="1" ht="8.25" customHeight="1">
      <c r="A626" s="820"/>
      <c r="B626" s="23"/>
      <c r="C626" s="1041"/>
      <c r="D626" s="1041"/>
      <c r="E626" s="528"/>
      <c r="F626" s="302"/>
      <c r="G626" s="302"/>
      <c r="H626" s="302"/>
      <c r="I626" s="302"/>
      <c r="J626" s="302"/>
      <c r="K626" s="302"/>
      <c r="L626" s="302"/>
      <c r="M626" s="360"/>
      <c r="N626" s="809"/>
    </row>
    <row r="627" spans="1:14" s="44" customFormat="1" ht="18">
      <c r="A627" s="17" t="s">
        <v>840</v>
      </c>
      <c r="B627" s="9"/>
      <c r="C627" s="21"/>
      <c r="D627" s="21"/>
      <c r="E627" s="21"/>
      <c r="F627" s="22"/>
      <c r="G627" s="3"/>
      <c r="H627" s="16"/>
      <c r="I627" s="16"/>
      <c r="J627" s="16"/>
      <c r="K627" s="16"/>
      <c r="L627" s="16"/>
      <c r="M627" s="365"/>
      <c r="N627" s="809"/>
    </row>
    <row r="628" spans="1:14" s="6" customFormat="1" ht="14.45" customHeight="1">
      <c r="A628" s="820" t="s">
        <v>218</v>
      </c>
      <c r="B628" s="23" t="s">
        <v>841</v>
      </c>
      <c r="C628" s="821"/>
      <c r="D628" s="821"/>
      <c r="E628" s="821"/>
      <c r="F628" s="822"/>
      <c r="G628" s="427"/>
      <c r="H628" s="718"/>
      <c r="I628" s="718"/>
      <c r="J628" s="718"/>
      <c r="K628" s="718"/>
      <c r="L628" s="718"/>
      <c r="M628" s="360"/>
      <c r="N628" s="809"/>
    </row>
    <row r="629" spans="1:14" s="6" customFormat="1" ht="14.45" customHeight="1">
      <c r="A629" s="820"/>
      <c r="B629" s="23"/>
      <c r="C629" s="338" t="s">
        <v>828</v>
      </c>
      <c r="D629" s="507"/>
      <c r="E629" s="507"/>
      <c r="F629" s="338"/>
      <c r="G629" s="338"/>
      <c r="H629" s="338"/>
      <c r="I629" s="338"/>
      <c r="J629" s="338"/>
      <c r="K629" s="13"/>
      <c r="L629" s="13"/>
      <c r="M629" s="360"/>
      <c r="N629" s="809"/>
    </row>
    <row r="630" spans="1:14" s="6" customFormat="1">
      <c r="A630" s="17" t="s">
        <v>3</v>
      </c>
      <c r="B630" s="23"/>
      <c r="C630" s="504" t="s">
        <v>842</v>
      </c>
      <c r="D630" s="423" t="s">
        <v>826</v>
      </c>
      <c r="E630" s="422">
        <v>1</v>
      </c>
      <c r="F630" s="979" t="s">
        <v>843</v>
      </c>
      <c r="G630" s="504">
        <v>6</v>
      </c>
      <c r="H630" s="684">
        <v>4</v>
      </c>
      <c r="I630" s="684">
        <v>1.5149999999999999</v>
      </c>
      <c r="J630" s="684">
        <v>36</v>
      </c>
      <c r="K630" s="428">
        <v>929</v>
      </c>
      <c r="L630" s="428">
        <f>SUM(K630/2.2)</f>
        <v>422.27272727272725</v>
      </c>
      <c r="M630" s="360"/>
      <c r="N630" s="807">
        <v>38.713499999999996</v>
      </c>
    </row>
    <row r="631" spans="1:14" s="6" customFormat="1">
      <c r="A631" s="17" t="s">
        <v>3</v>
      </c>
      <c r="B631" s="23"/>
      <c r="C631" s="504" t="s">
        <v>844</v>
      </c>
      <c r="D631" s="423" t="s">
        <v>826</v>
      </c>
      <c r="E631" s="422">
        <v>1</v>
      </c>
      <c r="F631" s="979" t="s">
        <v>330</v>
      </c>
      <c r="G631" s="504">
        <v>1</v>
      </c>
      <c r="H631" s="684">
        <v>14</v>
      </c>
      <c r="I631" s="684">
        <v>6</v>
      </c>
      <c r="J631" s="684">
        <v>60</v>
      </c>
      <c r="K631" s="428">
        <v>972</v>
      </c>
      <c r="L631" s="428">
        <f>SUM(K631/2.2)</f>
        <v>441.81818181818176</v>
      </c>
      <c r="M631" s="360"/>
      <c r="N631" s="807">
        <v>104.202</v>
      </c>
    </row>
    <row r="632" spans="1:14" s="6" customFormat="1">
      <c r="A632" s="17" t="s">
        <v>3</v>
      </c>
      <c r="B632" s="23" t="s">
        <v>218</v>
      </c>
      <c r="C632" s="659" t="s">
        <v>845</v>
      </c>
      <c r="D632" s="423" t="s">
        <v>826</v>
      </c>
      <c r="E632" s="423">
        <v>2</v>
      </c>
      <c r="F632" s="827" t="s">
        <v>330</v>
      </c>
      <c r="G632" s="659">
        <v>1</v>
      </c>
      <c r="H632" s="674">
        <v>28</v>
      </c>
      <c r="I632" s="674">
        <v>13</v>
      </c>
      <c r="J632" s="674">
        <v>48</v>
      </c>
      <c r="K632" s="433">
        <v>1481</v>
      </c>
      <c r="L632" s="428">
        <f>SUM(K632/2.2)</f>
        <v>673.18181818181813</v>
      </c>
      <c r="M632" s="360"/>
      <c r="N632" s="807">
        <v>190.42800000000003</v>
      </c>
    </row>
    <row r="633" spans="1:14" ht="14.45" customHeight="1">
      <c r="A633" s="17" t="s">
        <v>3</v>
      </c>
      <c r="B633" s="448"/>
      <c r="C633" s="344" t="s">
        <v>846</v>
      </c>
      <c r="D633" s="508"/>
      <c r="E633" s="508"/>
      <c r="F633" s="344"/>
      <c r="G633" s="344"/>
      <c r="H633" s="344"/>
      <c r="I633" s="344"/>
      <c r="J633" s="344"/>
      <c r="K633" s="344"/>
      <c r="L633" s="344"/>
      <c r="M633" s="363"/>
    </row>
    <row r="634" spans="1:14" s="5" customFormat="1">
      <c r="A634" s="820"/>
      <c r="B634" s="23"/>
      <c r="C634" s="416" t="s">
        <v>847</v>
      </c>
      <c r="D634" s="416"/>
      <c r="E634" s="131"/>
      <c r="F634" s="132" t="s">
        <v>848</v>
      </c>
      <c r="G634" s="132" t="s">
        <v>849</v>
      </c>
      <c r="H634" s="448"/>
      <c r="I634" s="131" t="s">
        <v>850</v>
      </c>
      <c r="J634" s="448"/>
      <c r="K634" s="131" t="s">
        <v>851</v>
      </c>
      <c r="L634" s="448"/>
      <c r="M634" s="369"/>
      <c r="N634" s="809"/>
    </row>
    <row r="635" spans="1:14" s="5" customFormat="1" ht="14.25" customHeight="1">
      <c r="A635" s="17" t="s">
        <v>3</v>
      </c>
      <c r="B635" s="23"/>
      <c r="C635" s="427"/>
      <c r="D635" s="427"/>
      <c r="E635" s="131"/>
      <c r="F635" s="133" t="s">
        <v>852</v>
      </c>
      <c r="G635" s="133" t="s">
        <v>853</v>
      </c>
      <c r="H635" s="448"/>
      <c r="I635" s="133" t="s">
        <v>854</v>
      </c>
      <c r="J635" s="448"/>
      <c r="K635" s="134" t="s">
        <v>855</v>
      </c>
      <c r="L635" s="448"/>
      <c r="M635" s="265"/>
      <c r="N635" s="809"/>
    </row>
    <row r="636" spans="1:14" s="5" customFormat="1" ht="14.25" customHeight="1">
      <c r="A636" s="17" t="s">
        <v>3</v>
      </c>
      <c r="B636" s="23"/>
      <c r="C636" s="427"/>
      <c r="D636" s="427"/>
      <c r="E636" s="131"/>
      <c r="F636" s="134" t="s">
        <v>856</v>
      </c>
      <c r="G636" s="133" t="s">
        <v>857</v>
      </c>
      <c r="H636" s="448"/>
      <c r="I636" s="134" t="s">
        <v>858</v>
      </c>
      <c r="J636" s="448"/>
      <c r="K636" s="133" t="s">
        <v>859</v>
      </c>
      <c r="L636" s="448"/>
      <c r="M636" s="267"/>
      <c r="N636" s="809"/>
    </row>
    <row r="637" spans="1:14" s="5" customFormat="1" ht="14.25" customHeight="1">
      <c r="A637" s="17" t="s">
        <v>3</v>
      </c>
      <c r="B637" s="23"/>
      <c r="C637" s="427"/>
      <c r="D637" s="427"/>
      <c r="E637" s="131"/>
      <c r="F637" s="134" t="s">
        <v>860</v>
      </c>
      <c r="G637" s="133" t="s">
        <v>861</v>
      </c>
      <c r="H637" s="448"/>
      <c r="I637" s="448"/>
      <c r="J637" s="448"/>
      <c r="K637" s="133" t="s">
        <v>862</v>
      </c>
      <c r="L637" s="448"/>
      <c r="M637" s="267"/>
      <c r="N637" s="809"/>
    </row>
    <row r="638" spans="1:14" s="5" customFormat="1" ht="14.25" customHeight="1">
      <c r="A638" s="17" t="s">
        <v>3</v>
      </c>
      <c r="B638" s="23"/>
      <c r="C638" s="427"/>
      <c r="D638" s="427"/>
      <c r="E638" s="131"/>
      <c r="F638" s="134" t="s">
        <v>863</v>
      </c>
      <c r="G638" s="133" t="s">
        <v>864</v>
      </c>
      <c r="H638" s="448"/>
      <c r="I638" s="448"/>
      <c r="J638" s="134"/>
      <c r="K638" s="133" t="s">
        <v>865</v>
      </c>
      <c r="L638" s="448"/>
      <c r="M638" s="267"/>
      <c r="N638" s="809"/>
    </row>
    <row r="639" spans="1:14" s="5" customFormat="1" ht="14.25" customHeight="1">
      <c r="A639" s="17" t="s">
        <v>3</v>
      </c>
      <c r="B639" s="23"/>
      <c r="C639" s="1"/>
      <c r="D639" s="1"/>
      <c r="E639" s="131"/>
      <c r="F639" s="133" t="s">
        <v>866</v>
      </c>
      <c r="G639" s="133" t="s">
        <v>867</v>
      </c>
      <c r="H639" s="448"/>
      <c r="I639" s="448"/>
      <c r="J639" s="134"/>
      <c r="K639" s="134"/>
      <c r="L639" s="448"/>
      <c r="M639" s="660"/>
      <c r="N639" s="809"/>
    </row>
    <row r="640" spans="1:14" s="5" customFormat="1" ht="13.5" customHeight="1">
      <c r="A640" s="820"/>
      <c r="B640" s="23"/>
      <c r="C640" s="1"/>
      <c r="D640" s="1"/>
      <c r="E640" s="131"/>
      <c r="F640" s="448"/>
      <c r="G640" s="133" t="s">
        <v>868</v>
      </c>
      <c r="H640" s="448"/>
      <c r="I640" s="448"/>
      <c r="J640" s="134"/>
      <c r="K640" s="134"/>
      <c r="L640" s="134"/>
      <c r="M640" s="660"/>
      <c r="N640" s="809"/>
    </row>
    <row r="641" spans="1:14" s="5" customFormat="1" ht="13.5" customHeight="1">
      <c r="A641" s="820"/>
      <c r="B641" s="23"/>
      <c r="C641" s="1"/>
      <c r="D641" s="1"/>
      <c r="E641" s="131"/>
      <c r="F641" s="448"/>
      <c r="G641" s="133"/>
      <c r="H641" s="448"/>
      <c r="I641" s="448"/>
      <c r="J641" s="134"/>
      <c r="K641" s="134"/>
      <c r="L641" s="134"/>
      <c r="M641" s="660"/>
      <c r="N641" s="809"/>
    </row>
    <row r="642" spans="1:14" s="44" customFormat="1" ht="18.600000000000001">
      <c r="A642" s="62" t="s">
        <v>869</v>
      </c>
      <c r="C642" s="21"/>
      <c r="D642" s="21"/>
      <c r="E642" s="21"/>
      <c r="F642" s="22"/>
      <c r="G642" s="3"/>
      <c r="H642" s="16"/>
      <c r="I642" s="16"/>
      <c r="J642" s="16"/>
      <c r="K642" s="16"/>
      <c r="L642" s="16"/>
      <c r="M642" s="365"/>
      <c r="N642" s="809"/>
    </row>
    <row r="643" spans="1:14" s="6" customFormat="1">
      <c r="A643" s="820" t="s">
        <v>218</v>
      </c>
      <c r="B643" s="23" t="s">
        <v>870</v>
      </c>
      <c r="C643" s="821"/>
      <c r="D643" s="821"/>
      <c r="E643" s="821"/>
      <c r="F643" s="822"/>
      <c r="G643" s="427"/>
      <c r="H643" s="718"/>
      <c r="I643" s="718"/>
      <c r="J643" s="718"/>
      <c r="K643" s="718"/>
      <c r="L643" s="718"/>
      <c r="M643" s="360"/>
      <c r="N643" s="809"/>
    </row>
    <row r="644" spans="1:14" s="6" customFormat="1" ht="15" customHeight="1">
      <c r="A644" s="820"/>
      <c r="B644" s="23"/>
      <c r="C644" s="338" t="s">
        <v>828</v>
      </c>
      <c r="D644" s="507"/>
      <c r="E644" s="507"/>
      <c r="F644" s="338"/>
      <c r="G644" s="338"/>
      <c r="H644" s="338"/>
      <c r="I644" s="338"/>
      <c r="J644" s="338"/>
      <c r="K644" s="13"/>
      <c r="L644" s="13"/>
      <c r="M644" s="360"/>
      <c r="N644" s="809"/>
    </row>
    <row r="645" spans="1:14" s="6" customFormat="1">
      <c r="A645" s="62" t="s">
        <v>3</v>
      </c>
      <c r="B645" s="23"/>
      <c r="C645" s="881" t="s">
        <v>871</v>
      </c>
      <c r="D645" s="423" t="s">
        <v>826</v>
      </c>
      <c r="E645" s="422">
        <v>1</v>
      </c>
      <c r="F645" s="979" t="s">
        <v>330</v>
      </c>
      <c r="G645" s="504">
        <v>1</v>
      </c>
      <c r="H645" s="684">
        <v>14</v>
      </c>
      <c r="I645" s="684">
        <v>6</v>
      </c>
      <c r="J645" s="684">
        <v>60</v>
      </c>
      <c r="K645" s="428">
        <v>1020</v>
      </c>
      <c r="L645" s="428">
        <f>SUM(K645/2.2)</f>
        <v>463.63636363636363</v>
      </c>
      <c r="M645" s="360"/>
      <c r="N645" s="807">
        <v>104.202</v>
      </c>
    </row>
    <row r="646" spans="1:14" s="6" customFormat="1">
      <c r="A646" s="62" t="s">
        <v>3</v>
      </c>
      <c r="B646" s="23"/>
      <c r="C646" s="879" t="s">
        <v>872</v>
      </c>
      <c r="D646" s="423" t="s">
        <v>826</v>
      </c>
      <c r="E646" s="423">
        <v>2</v>
      </c>
      <c r="F646" s="827" t="s">
        <v>330</v>
      </c>
      <c r="G646" s="659">
        <v>1</v>
      </c>
      <c r="H646" s="674">
        <v>28</v>
      </c>
      <c r="I646" s="674">
        <v>13</v>
      </c>
      <c r="J646" s="674">
        <v>48</v>
      </c>
      <c r="K646" s="433">
        <v>1481</v>
      </c>
      <c r="L646" s="428">
        <f>SUM(K646/2.2)</f>
        <v>673.18181818181813</v>
      </c>
      <c r="M646" s="360"/>
      <c r="N646" s="807">
        <v>190.42800000000003</v>
      </c>
    </row>
    <row r="647" spans="1:14">
      <c r="A647" s="448"/>
      <c r="B647" s="448"/>
      <c r="C647" s="344" t="s">
        <v>846</v>
      </c>
      <c r="D647" s="508"/>
      <c r="E647" s="508"/>
      <c r="F647" s="344"/>
      <c r="G647" s="344"/>
      <c r="H647" s="344"/>
      <c r="I647" s="344"/>
      <c r="J647" s="344"/>
      <c r="K647" s="344"/>
      <c r="L647" s="344"/>
      <c r="M647" s="363"/>
    </row>
    <row r="648" spans="1:14">
      <c r="A648" s="448"/>
      <c r="B648" s="448"/>
      <c r="C648" s="509"/>
      <c r="D648" s="509"/>
      <c r="E648" s="509"/>
      <c r="F648" s="259"/>
      <c r="G648" s="259"/>
      <c r="H648" s="259"/>
      <c r="I648" s="259"/>
      <c r="J648" s="259"/>
      <c r="K648" s="259"/>
      <c r="L648" s="259"/>
      <c r="M648" s="363"/>
    </row>
    <row r="649" spans="1:14" s="5" customFormat="1" ht="14.45" customHeight="1">
      <c r="A649" s="820"/>
      <c r="B649" s="23"/>
      <c r="C649" s="37"/>
      <c r="D649" s="37"/>
      <c r="E649" s="427"/>
      <c r="F649" s="421"/>
      <c r="G649" s="427"/>
      <c r="H649" s="718"/>
      <c r="I649" s="718"/>
      <c r="J649" s="718"/>
      <c r="K649" s="718"/>
      <c r="L649" s="718"/>
      <c r="M649" s="660"/>
      <c r="N649" s="809"/>
    </row>
    <row r="650" spans="1:14" s="5" customFormat="1">
      <c r="A650" s="820"/>
      <c r="B650" s="23"/>
      <c r="C650" s="416" t="s">
        <v>847</v>
      </c>
      <c r="D650" s="416"/>
      <c r="E650" s="57"/>
      <c r="F650" s="132" t="s">
        <v>848</v>
      </c>
      <c r="G650" s="132" t="s">
        <v>849</v>
      </c>
      <c r="H650" s="448"/>
      <c r="I650" s="131" t="s">
        <v>850</v>
      </c>
      <c r="J650" s="448"/>
      <c r="K650" s="131" t="s">
        <v>851</v>
      </c>
      <c r="L650" s="448"/>
      <c r="M650" s="370"/>
      <c r="N650" s="809"/>
    </row>
    <row r="651" spans="1:14" s="5" customFormat="1" ht="14.25" customHeight="1">
      <c r="A651" s="62" t="s">
        <v>3</v>
      </c>
      <c r="B651" s="23"/>
      <c r="C651" s="427"/>
      <c r="D651" s="427"/>
      <c r="E651" s="57"/>
      <c r="F651" s="133" t="s">
        <v>873</v>
      </c>
      <c r="G651" s="190" t="s">
        <v>874</v>
      </c>
      <c r="H651" s="448"/>
      <c r="I651" s="190" t="s">
        <v>875</v>
      </c>
      <c r="J651" s="448"/>
      <c r="K651" s="134" t="s">
        <v>855</v>
      </c>
      <c r="L651" s="54"/>
      <c r="M651" s="370"/>
      <c r="N651" s="809"/>
    </row>
    <row r="652" spans="1:14" s="5" customFormat="1" ht="14.25" customHeight="1">
      <c r="A652" s="62" t="s">
        <v>3</v>
      </c>
      <c r="B652" s="23"/>
      <c r="C652" s="427"/>
      <c r="D652" s="427"/>
      <c r="E652" s="57"/>
      <c r="F652" s="133" t="s">
        <v>856</v>
      </c>
      <c r="G652" s="133" t="s">
        <v>853</v>
      </c>
      <c r="H652" s="448"/>
      <c r="I652" s="133" t="s">
        <v>854</v>
      </c>
      <c r="J652" s="448"/>
      <c r="K652" s="133" t="s">
        <v>859</v>
      </c>
      <c r="L652" s="54"/>
      <c r="M652" s="370"/>
      <c r="N652" s="809"/>
    </row>
    <row r="653" spans="1:14" s="5" customFormat="1" ht="14.25" customHeight="1">
      <c r="A653" s="62" t="s">
        <v>3</v>
      </c>
      <c r="B653" s="23"/>
      <c r="C653" s="427"/>
      <c r="D653" s="427"/>
      <c r="E653" s="57"/>
      <c r="F653" s="133" t="s">
        <v>876</v>
      </c>
      <c r="G653" s="133" t="s">
        <v>857</v>
      </c>
      <c r="H653" s="448"/>
      <c r="I653" s="190" t="s">
        <v>877</v>
      </c>
      <c r="J653" s="448"/>
      <c r="K653" s="190" t="s">
        <v>878</v>
      </c>
      <c r="L653" s="54"/>
      <c r="M653" s="370"/>
      <c r="N653" s="809"/>
    </row>
    <row r="654" spans="1:14" s="5" customFormat="1" ht="14.25" customHeight="1">
      <c r="A654" s="62" t="s">
        <v>3</v>
      </c>
      <c r="B654" s="23"/>
      <c r="C654" s="427"/>
      <c r="D654" s="427"/>
      <c r="E654" s="57"/>
      <c r="F654" s="133" t="s">
        <v>879</v>
      </c>
      <c r="G654" s="133" t="s">
        <v>861</v>
      </c>
      <c r="H654" s="448"/>
      <c r="I654" s="134" t="s">
        <v>858</v>
      </c>
      <c r="J654" s="448"/>
      <c r="K654" s="133" t="s">
        <v>880</v>
      </c>
      <c r="L654" s="54"/>
      <c r="M654" s="370"/>
      <c r="N654" s="809"/>
    </row>
    <row r="655" spans="1:14" s="5" customFormat="1" ht="14.25" customHeight="1">
      <c r="A655" s="62" t="s">
        <v>3</v>
      </c>
      <c r="B655" s="23"/>
      <c r="C655" s="427"/>
      <c r="D655" s="427"/>
      <c r="E655" s="57"/>
      <c r="F655" s="133" t="s">
        <v>860</v>
      </c>
      <c r="G655" s="133" t="s">
        <v>881</v>
      </c>
      <c r="H655" s="448"/>
      <c r="I655" s="190" t="s">
        <v>882</v>
      </c>
      <c r="J655" s="448"/>
      <c r="K655" s="133" t="s">
        <v>862</v>
      </c>
      <c r="L655" s="54"/>
      <c r="M655" s="370"/>
      <c r="N655" s="809"/>
    </row>
    <row r="656" spans="1:14" s="5" customFormat="1" ht="14.25" customHeight="1">
      <c r="A656" s="62" t="s">
        <v>3</v>
      </c>
      <c r="B656" s="23"/>
      <c r="C656" s="427"/>
      <c r="D656" s="427"/>
      <c r="E656" s="57"/>
      <c r="F656" s="133" t="s">
        <v>863</v>
      </c>
      <c r="G656" s="133" t="s">
        <v>864</v>
      </c>
      <c r="H656" s="448"/>
      <c r="I656" s="190" t="s">
        <v>883</v>
      </c>
      <c r="J656" s="448"/>
      <c r="K656" s="190" t="s">
        <v>884</v>
      </c>
      <c r="L656" s="54"/>
      <c r="M656" s="370"/>
      <c r="N656" s="809"/>
    </row>
    <row r="657" spans="1:14" s="6" customFormat="1" ht="14.25" customHeight="1">
      <c r="A657" s="62" t="s">
        <v>3</v>
      </c>
      <c r="B657" s="820" t="s">
        <v>240</v>
      </c>
      <c r="C657" s="821"/>
      <c r="D657" s="821"/>
      <c r="E657" s="821"/>
      <c r="F657" s="133" t="s">
        <v>866</v>
      </c>
      <c r="G657" s="133" t="s">
        <v>867</v>
      </c>
      <c r="I657" s="190" t="s">
        <v>885</v>
      </c>
      <c r="K657" s="133" t="s">
        <v>886</v>
      </c>
      <c r="L657" s="54"/>
      <c r="M657" s="370"/>
      <c r="N657" s="809"/>
    </row>
    <row r="658" spans="1:14" s="6" customFormat="1" ht="14.25" customHeight="1">
      <c r="A658" s="62" t="s">
        <v>3</v>
      </c>
      <c r="B658" s="820"/>
      <c r="C658" s="821"/>
      <c r="D658" s="821"/>
      <c r="E658" s="821"/>
      <c r="F658" s="133" t="s">
        <v>887</v>
      </c>
      <c r="G658" s="133" t="s">
        <v>868</v>
      </c>
      <c r="I658" s="190" t="s">
        <v>888</v>
      </c>
      <c r="K658" s="133" t="s">
        <v>865</v>
      </c>
      <c r="L658" s="54"/>
      <c r="M658" s="370"/>
      <c r="N658" s="809"/>
    </row>
    <row r="659" spans="1:14" s="6" customFormat="1" ht="16.5" thickBot="1">
      <c r="A659" s="876" t="s">
        <v>218</v>
      </c>
      <c r="B659" s="876" t="s">
        <v>240</v>
      </c>
      <c r="C659" s="840"/>
      <c r="D659" s="840"/>
      <c r="E659" s="840"/>
      <c r="F659" s="840"/>
      <c r="G659" s="840"/>
      <c r="H659" s="840"/>
      <c r="I659" s="840"/>
      <c r="J659" s="840"/>
      <c r="K659" s="840"/>
      <c r="L659" s="840"/>
      <c r="M659" s="370"/>
      <c r="N659" s="809"/>
    </row>
    <row r="660" spans="1:14" s="6" customFormat="1" ht="14.45" customHeight="1" thickTop="1">
      <c r="A660" s="820"/>
      <c r="B660" s="820"/>
      <c r="C660" s="821"/>
      <c r="D660" s="821"/>
      <c r="E660" s="821"/>
      <c r="F660" s="821"/>
      <c r="G660" s="821"/>
      <c r="H660" s="821"/>
      <c r="I660" s="821"/>
      <c r="J660" s="821"/>
      <c r="K660" s="821"/>
      <c r="L660" s="821"/>
      <c r="M660" s="370"/>
      <c r="N660" s="809"/>
    </row>
    <row r="661" spans="1:14" s="6" customFormat="1" ht="12" customHeight="1" thickBot="1">
      <c r="A661" s="820"/>
      <c r="B661" s="820"/>
      <c r="C661" s="821"/>
      <c r="D661" s="821"/>
      <c r="E661" s="821"/>
      <c r="F661" s="821"/>
      <c r="G661" s="821"/>
      <c r="H661" s="821"/>
      <c r="I661" s="821"/>
      <c r="J661" s="821"/>
      <c r="K661" s="821"/>
      <c r="L661" s="821"/>
      <c r="M661" s="370"/>
      <c r="N661" s="809"/>
    </row>
    <row r="662" spans="1:14" s="6" customFormat="1" ht="50.25" customHeight="1" thickBot="1">
      <c r="A662" s="549"/>
      <c r="B662" s="617"/>
      <c r="C662" s="618" t="s">
        <v>207</v>
      </c>
      <c r="D662" s="619" t="s">
        <v>250</v>
      </c>
      <c r="E662" s="1224" t="s">
        <v>209</v>
      </c>
      <c r="F662" s="1225"/>
      <c r="G662" s="618" t="s">
        <v>210</v>
      </c>
      <c r="H662" s="620" t="s">
        <v>211</v>
      </c>
      <c r="I662" s="620" t="s">
        <v>212</v>
      </c>
      <c r="J662" s="620" t="s">
        <v>213</v>
      </c>
      <c r="K662" s="620" t="s">
        <v>214</v>
      </c>
      <c r="L662" s="620" t="s">
        <v>215</v>
      </c>
      <c r="M662" s="370"/>
      <c r="N662" s="809"/>
    </row>
    <row r="663" spans="1:14" s="6" customFormat="1" ht="12" customHeight="1">
      <c r="A663" s="820"/>
      <c r="B663" s="820"/>
      <c r="C663" s="821"/>
      <c r="D663" s="821"/>
      <c r="E663" s="821"/>
      <c r="F663" s="821"/>
      <c r="G663" s="821"/>
      <c r="H663" s="821"/>
      <c r="I663" s="821"/>
      <c r="J663" s="821"/>
      <c r="K663" s="821"/>
      <c r="L663" s="821"/>
      <c r="M663" s="370"/>
      <c r="N663" s="809"/>
    </row>
    <row r="664" spans="1:14" s="6" customFormat="1">
      <c r="A664" s="559" t="s">
        <v>126</v>
      </c>
      <c r="B664" s="569"/>
      <c r="C664" s="561"/>
      <c r="D664" s="561"/>
      <c r="E664" s="561"/>
      <c r="F664" s="817"/>
      <c r="G664" s="563"/>
      <c r="H664" s="818"/>
      <c r="I664" s="818"/>
      <c r="J664" s="818"/>
      <c r="K664" s="818"/>
      <c r="L664" s="818"/>
      <c r="M664" s="360"/>
      <c r="N664" s="809"/>
    </row>
    <row r="665" spans="1:14" s="6" customFormat="1" ht="12" customHeight="1">
      <c r="A665" s="43"/>
      <c r="B665" s="820"/>
      <c r="C665" s="821"/>
      <c r="D665" s="821"/>
      <c r="E665" s="821"/>
      <c r="F665" s="822"/>
      <c r="G665" s="427"/>
      <c r="H665" s="718"/>
      <c r="I665" s="718"/>
      <c r="J665" s="718"/>
      <c r="K665" s="718"/>
      <c r="L665" s="718"/>
      <c r="M665" s="360"/>
      <c r="N665" s="809"/>
    </row>
    <row r="666" spans="1:14" s="6" customFormat="1">
      <c r="A666" s="17" t="s">
        <v>889</v>
      </c>
      <c r="B666" s="9"/>
      <c r="C666" s="21"/>
      <c r="D666" s="21"/>
      <c r="E666" s="21"/>
      <c r="F666" s="22"/>
      <c r="G666" s="3"/>
      <c r="H666" s="16"/>
      <c r="I666" s="16"/>
      <c r="J666" s="16"/>
      <c r="K666" s="16"/>
      <c r="L666" s="16"/>
      <c r="M666" s="360"/>
      <c r="N666" s="809"/>
    </row>
    <row r="667" spans="1:14" s="6" customFormat="1">
      <c r="A667" s="820" t="s">
        <v>218</v>
      </c>
      <c r="B667" s="23" t="s">
        <v>890</v>
      </c>
      <c r="C667" s="821"/>
      <c r="D667" s="821"/>
      <c r="E667" s="821"/>
      <c r="F667" s="822"/>
      <c r="G667" s="427"/>
      <c r="H667" s="718"/>
      <c r="I667" s="718"/>
      <c r="J667" s="718"/>
      <c r="K667" s="718"/>
      <c r="L667" s="718"/>
      <c r="M667" s="360"/>
      <c r="N667" s="809"/>
    </row>
    <row r="668" spans="1:14" s="6" customFormat="1" ht="14.45" customHeight="1">
      <c r="A668" s="820"/>
      <c r="B668" s="23"/>
      <c r="C668" s="417" t="s">
        <v>828</v>
      </c>
      <c r="D668" s="510"/>
      <c r="E668" s="505"/>
      <c r="F668" s="340"/>
      <c r="G668" s="340"/>
      <c r="H668" s="340"/>
      <c r="I668" s="340"/>
      <c r="J668" s="340"/>
      <c r="K668" s="340"/>
      <c r="L668" s="340"/>
      <c r="M668" s="360"/>
      <c r="N668" s="809"/>
    </row>
    <row r="669" spans="1:14" s="6" customFormat="1">
      <c r="A669" s="17" t="s">
        <v>3</v>
      </c>
      <c r="B669" s="23"/>
      <c r="C669" s="860" t="s">
        <v>891</v>
      </c>
      <c r="D669" s="504" t="s">
        <v>826</v>
      </c>
      <c r="E669" s="422">
        <v>1</v>
      </c>
      <c r="F669" s="421" t="s">
        <v>246</v>
      </c>
      <c r="G669" s="422">
        <v>2</v>
      </c>
      <c r="H669" s="684">
        <v>14</v>
      </c>
      <c r="I669" s="843">
        <v>6.36</v>
      </c>
      <c r="J669" s="843">
        <v>36</v>
      </c>
      <c r="K669" s="428">
        <v>1164</v>
      </c>
      <c r="L669" s="950">
        <f>SUM(K669/2.2)</f>
        <v>529.09090909090901</v>
      </c>
      <c r="M669" s="360"/>
      <c r="N669" s="807">
        <v>77.822181818181804</v>
      </c>
    </row>
    <row r="670" spans="1:14" s="6" customFormat="1">
      <c r="A670" s="17" t="s">
        <v>3</v>
      </c>
      <c r="B670" s="820"/>
      <c r="C670" s="873" t="s">
        <v>892</v>
      </c>
      <c r="D670" s="423" t="s">
        <v>826</v>
      </c>
      <c r="E670" s="1042">
        <v>2</v>
      </c>
      <c r="F670" s="1043" t="s">
        <v>246</v>
      </c>
      <c r="G670" s="659">
        <v>1</v>
      </c>
      <c r="H670" s="674">
        <v>28</v>
      </c>
      <c r="I670" s="674">
        <v>12.72</v>
      </c>
      <c r="J670" s="674">
        <v>60</v>
      </c>
      <c r="K670" s="433">
        <v>1800</v>
      </c>
      <c r="L670" s="433">
        <f>SUM(K670/2.2)</f>
        <v>818.18181818181813</v>
      </c>
      <c r="M670" s="360"/>
      <c r="N670" s="807">
        <v>140.45563636363636</v>
      </c>
    </row>
    <row r="671" spans="1:14" s="6" customFormat="1">
      <c r="A671" s="43" t="s">
        <v>3</v>
      </c>
      <c r="B671" s="820"/>
      <c r="C671" s="427"/>
      <c r="D671" s="427"/>
      <c r="E671" s="1044"/>
      <c r="F671" s="421"/>
      <c r="G671" s="427"/>
      <c r="H671" s="718"/>
      <c r="I671" s="718"/>
      <c r="J671" s="718"/>
      <c r="K671" s="718"/>
      <c r="L671" s="718"/>
      <c r="M671" s="360"/>
      <c r="N671" s="809"/>
    </row>
    <row r="672" spans="1:14" s="6" customFormat="1">
      <c r="A672" s="43"/>
      <c r="B672" s="820"/>
      <c r="C672" s="416" t="s">
        <v>847</v>
      </c>
      <c r="D672" s="416"/>
      <c r="E672" s="821"/>
      <c r="F672" s="132" t="s">
        <v>848</v>
      </c>
      <c r="G672" s="132" t="s">
        <v>849</v>
      </c>
      <c r="H672" s="448"/>
      <c r="I672" s="131" t="s">
        <v>850</v>
      </c>
      <c r="J672" s="448"/>
      <c r="K672" s="131" t="s">
        <v>851</v>
      </c>
      <c r="L672" s="448"/>
      <c r="M672" s="360"/>
      <c r="N672" s="809"/>
    </row>
    <row r="673" spans="1:14" s="6" customFormat="1" ht="14.25" customHeight="1">
      <c r="A673" s="17" t="s">
        <v>3</v>
      </c>
      <c r="B673" s="820"/>
      <c r="C673" s="821"/>
      <c r="D673" s="821"/>
      <c r="E673" s="821"/>
      <c r="F673" s="133" t="s">
        <v>873</v>
      </c>
      <c r="G673" s="190" t="s">
        <v>874</v>
      </c>
      <c r="H673" s="448"/>
      <c r="I673" s="190" t="s">
        <v>875</v>
      </c>
      <c r="J673" s="448"/>
      <c r="K673" s="134" t="s">
        <v>855</v>
      </c>
      <c r="L673" s="54"/>
      <c r="M673" s="360"/>
      <c r="N673" s="809"/>
    </row>
    <row r="674" spans="1:14" s="6" customFormat="1" ht="14.25" customHeight="1">
      <c r="A674" s="17" t="s">
        <v>3</v>
      </c>
      <c r="B674" s="820"/>
      <c r="C674" s="427"/>
      <c r="D674" s="427"/>
      <c r="E674" s="1044"/>
      <c r="F674" s="133" t="s">
        <v>856</v>
      </c>
      <c r="G674" s="133" t="s">
        <v>853</v>
      </c>
      <c r="H674" s="448"/>
      <c r="I674" s="133" t="s">
        <v>854</v>
      </c>
      <c r="J674" s="448"/>
      <c r="K674" s="133" t="s">
        <v>859</v>
      </c>
      <c r="L674" s="54"/>
      <c r="M674" s="360"/>
      <c r="N674" s="809"/>
    </row>
    <row r="675" spans="1:14" s="6" customFormat="1" ht="14.25" customHeight="1">
      <c r="A675" s="17" t="s">
        <v>3</v>
      </c>
      <c r="B675" s="820"/>
      <c r="C675" s="427"/>
      <c r="D675" s="427"/>
      <c r="E675" s="1044"/>
      <c r="F675" s="133" t="s">
        <v>876</v>
      </c>
      <c r="G675" s="133" t="s">
        <v>857</v>
      </c>
      <c r="H675" s="448"/>
      <c r="I675" s="190" t="s">
        <v>877</v>
      </c>
      <c r="J675" s="448"/>
      <c r="K675" s="190" t="s">
        <v>878</v>
      </c>
      <c r="L675" s="54"/>
      <c r="M675" s="360"/>
      <c r="N675" s="809"/>
    </row>
    <row r="676" spans="1:14" s="6" customFormat="1" ht="14.25" customHeight="1">
      <c r="A676" s="17" t="s">
        <v>3</v>
      </c>
      <c r="B676" s="820"/>
      <c r="C676" s="427"/>
      <c r="D676" s="427"/>
      <c r="E676" s="1044"/>
      <c r="F676" s="133" t="s">
        <v>879</v>
      </c>
      <c r="G676" s="133" t="s">
        <v>861</v>
      </c>
      <c r="H676" s="448"/>
      <c r="I676" s="134" t="s">
        <v>858</v>
      </c>
      <c r="J676" s="448"/>
      <c r="K676" s="133" t="s">
        <v>880</v>
      </c>
      <c r="L676" s="54"/>
      <c r="M676" s="360"/>
      <c r="N676" s="809"/>
    </row>
    <row r="677" spans="1:14" s="6" customFormat="1" ht="14.25" customHeight="1">
      <c r="A677" s="17" t="s">
        <v>3</v>
      </c>
      <c r="B677" s="820"/>
      <c r="C677" s="821"/>
      <c r="D677" s="821"/>
      <c r="E677" s="821"/>
      <c r="F677" s="133" t="s">
        <v>860</v>
      </c>
      <c r="G677" s="133" t="s">
        <v>881</v>
      </c>
      <c r="H677" s="448"/>
      <c r="I677" s="190" t="s">
        <v>882</v>
      </c>
      <c r="J677" s="448"/>
      <c r="K677" s="133" t="s">
        <v>862</v>
      </c>
      <c r="L677" s="54"/>
      <c r="M677" s="360"/>
      <c r="N677" s="809"/>
    </row>
    <row r="678" spans="1:14" s="6" customFormat="1" ht="14.25" customHeight="1">
      <c r="A678" s="17" t="s">
        <v>3</v>
      </c>
      <c r="B678" s="820"/>
      <c r="C678" s="821"/>
      <c r="D678" s="821"/>
      <c r="E678" s="821"/>
      <c r="F678" s="133" t="s">
        <v>863</v>
      </c>
      <c r="G678" s="133" t="s">
        <v>864</v>
      </c>
      <c r="H678" s="448"/>
      <c r="I678" s="190" t="s">
        <v>883</v>
      </c>
      <c r="J678" s="448"/>
      <c r="K678" s="190" t="s">
        <v>884</v>
      </c>
      <c r="L678" s="54"/>
      <c r="M678" s="360"/>
      <c r="N678" s="809"/>
    </row>
    <row r="679" spans="1:14" s="5" customFormat="1" ht="14.25" customHeight="1">
      <c r="A679" s="17" t="s">
        <v>3</v>
      </c>
      <c r="B679" s="23"/>
      <c r="C679" s="427"/>
      <c r="D679" s="427"/>
      <c r="E679" s="57"/>
      <c r="F679" s="133" t="s">
        <v>866</v>
      </c>
      <c r="G679" s="133" t="s">
        <v>867</v>
      </c>
      <c r="H679" s="6"/>
      <c r="I679" s="190" t="s">
        <v>885</v>
      </c>
      <c r="J679" s="6"/>
      <c r="K679" s="133" t="s">
        <v>886</v>
      </c>
      <c r="L679" s="54"/>
      <c r="M679" s="660"/>
      <c r="N679" s="809"/>
    </row>
    <row r="680" spans="1:14" s="5" customFormat="1" ht="14.25" customHeight="1">
      <c r="A680" s="17" t="s">
        <v>3</v>
      </c>
      <c r="B680" s="23"/>
      <c r="C680" s="427"/>
      <c r="D680" s="427"/>
      <c r="E680" s="57"/>
      <c r="F680" s="133" t="s">
        <v>887</v>
      </c>
      <c r="G680" s="133" t="s">
        <v>868</v>
      </c>
      <c r="H680" s="6"/>
      <c r="I680" s="190" t="s">
        <v>888</v>
      </c>
      <c r="J680" s="6"/>
      <c r="K680" s="133" t="s">
        <v>865</v>
      </c>
      <c r="L680" s="54"/>
      <c r="M680" s="660"/>
      <c r="N680" s="809"/>
    </row>
    <row r="681" spans="1:14" s="6" customFormat="1" ht="14.45" customHeight="1">
      <c r="A681" s="43"/>
      <c r="B681" s="820"/>
      <c r="C681" s="821"/>
      <c r="D681" s="821"/>
      <c r="E681" s="821"/>
      <c r="F681" s="822"/>
      <c r="G681" s="427"/>
      <c r="H681" s="718"/>
      <c r="I681" s="718"/>
      <c r="J681" s="718"/>
      <c r="K681" s="718"/>
      <c r="L681" s="718"/>
      <c r="M681" s="360"/>
      <c r="N681" s="809"/>
    </row>
    <row r="682" spans="1:14" s="6" customFormat="1">
      <c r="A682" s="17" t="s">
        <v>128</v>
      </c>
      <c r="B682" s="9"/>
      <c r="C682" s="21"/>
      <c r="D682" s="21"/>
      <c r="E682" s="21"/>
      <c r="F682" s="22"/>
      <c r="G682" s="3"/>
      <c r="H682" s="117"/>
      <c r="I682" s="117"/>
      <c r="J682" s="117"/>
      <c r="K682" s="117"/>
      <c r="L682" s="117"/>
      <c r="M682" s="360"/>
      <c r="N682" s="809"/>
    </row>
    <row r="683" spans="1:14" s="6" customFormat="1" ht="14.45" customHeight="1">
      <c r="A683" s="820" t="s">
        <v>218</v>
      </c>
      <c r="B683" s="449" t="s">
        <v>893</v>
      </c>
      <c r="C683" s="821"/>
      <c r="D683" s="821"/>
      <c r="E683" s="821"/>
      <c r="F683" s="822"/>
      <c r="G683" s="822"/>
      <c r="H683" s="429"/>
      <c r="I683" s="429"/>
      <c r="J683" s="429"/>
      <c r="K683" s="429"/>
      <c r="L683" s="429"/>
      <c r="M683" s="360"/>
      <c r="N683" s="809"/>
    </row>
    <row r="684" spans="1:14" s="6" customFormat="1" ht="14.25" customHeight="1">
      <c r="A684" s="820"/>
      <c r="B684" s="23"/>
      <c r="C684" s="338" t="s">
        <v>894</v>
      </c>
      <c r="D684" s="507"/>
      <c r="E684" s="262"/>
      <c r="F684" s="342"/>
      <c r="G684" s="427"/>
      <c r="H684" s="429"/>
      <c r="I684" s="429"/>
      <c r="J684" s="429"/>
      <c r="K684" s="429"/>
      <c r="L684" s="429"/>
      <c r="M684" s="360"/>
      <c r="N684" s="809"/>
    </row>
    <row r="685" spans="1:14" s="6" customFormat="1">
      <c r="A685" s="17" t="s">
        <v>3</v>
      </c>
      <c r="B685" s="23"/>
      <c r="C685" s="659" t="s">
        <v>895</v>
      </c>
      <c r="D685" s="423" t="s">
        <v>826</v>
      </c>
      <c r="E685" s="423">
        <v>0.5</v>
      </c>
      <c r="F685" s="827" t="s">
        <v>246</v>
      </c>
      <c r="G685" s="1045">
        <v>4</v>
      </c>
      <c r="H685" s="433">
        <v>7.55</v>
      </c>
      <c r="I685" s="433">
        <v>3.4</v>
      </c>
      <c r="J685" s="433">
        <v>36</v>
      </c>
      <c r="K685" s="951">
        <v>1132</v>
      </c>
      <c r="L685" s="434">
        <f>SUM(K685/2.2)</f>
        <v>514.5454545454545</v>
      </c>
      <c r="M685" s="360"/>
      <c r="N685" s="807">
        <v>55.886727272727271</v>
      </c>
    </row>
    <row r="686" spans="1:14" s="6" customFormat="1">
      <c r="A686" s="43"/>
      <c r="B686" s="820"/>
      <c r="C686" s="427"/>
      <c r="D686" s="427"/>
      <c r="E686" s="1044"/>
      <c r="F686" s="421"/>
      <c r="G686" s="427"/>
      <c r="H686" s="429"/>
      <c r="I686" s="429"/>
      <c r="J686" s="429"/>
      <c r="K686" s="429"/>
      <c r="L686" s="429"/>
      <c r="M686" s="360"/>
      <c r="N686" s="809"/>
    </row>
    <row r="687" spans="1:14" s="6" customFormat="1" ht="14.25" customHeight="1">
      <c r="A687" s="17" t="s">
        <v>3</v>
      </c>
      <c r="B687" s="820"/>
      <c r="C687" s="821"/>
      <c r="D687" s="821"/>
      <c r="E687" s="529" t="s">
        <v>896</v>
      </c>
      <c r="F687" s="55"/>
      <c r="G687" s="133" t="s">
        <v>897</v>
      </c>
      <c r="H687" s="133"/>
      <c r="I687" s="133"/>
      <c r="J687" s="133"/>
      <c r="K687" s="133" t="s">
        <v>898</v>
      </c>
      <c r="L687" s="54"/>
      <c r="M687" s="360"/>
      <c r="N687" s="809"/>
    </row>
    <row r="688" spans="1:14" s="6" customFormat="1" ht="14.25" customHeight="1">
      <c r="A688" s="17" t="s">
        <v>3</v>
      </c>
      <c r="B688" s="820"/>
      <c r="C688" s="427"/>
      <c r="D688" s="427"/>
      <c r="E688" s="529" t="s">
        <v>899</v>
      </c>
      <c r="F688" s="55"/>
      <c r="G688" s="133" t="s">
        <v>900</v>
      </c>
      <c r="H688" s="133"/>
      <c r="I688" s="133"/>
      <c r="J688" s="133"/>
      <c r="K688" s="133" t="s">
        <v>901</v>
      </c>
      <c r="L688" s="54"/>
      <c r="M688" s="360"/>
      <c r="N688" s="809"/>
    </row>
    <row r="689" spans="1:14" s="6" customFormat="1" ht="14.25" customHeight="1">
      <c r="A689" s="17" t="s">
        <v>3</v>
      </c>
      <c r="B689" s="820"/>
      <c r="C689" s="427"/>
      <c r="D689" s="427"/>
      <c r="E689" s="529" t="s">
        <v>902</v>
      </c>
      <c r="F689" s="55"/>
      <c r="G689" s="133" t="s">
        <v>903</v>
      </c>
      <c r="H689" s="133"/>
      <c r="I689" s="133"/>
      <c r="J689" s="133"/>
      <c r="K689" s="133" t="s">
        <v>904</v>
      </c>
      <c r="L689" s="54"/>
      <c r="M689" s="360"/>
      <c r="N689" s="809"/>
    </row>
    <row r="690" spans="1:14" s="6" customFormat="1" ht="14.25" customHeight="1">
      <c r="A690" s="17" t="s">
        <v>3</v>
      </c>
      <c r="B690" s="820"/>
      <c r="C690" s="427"/>
      <c r="D690" s="427"/>
      <c r="E690" s="529" t="s">
        <v>905</v>
      </c>
      <c r="F690" s="55"/>
      <c r="G690" s="133"/>
      <c r="H690" s="133"/>
      <c r="I690" s="133"/>
      <c r="J690" s="133"/>
      <c r="K690" s="133"/>
      <c r="L690" s="54"/>
      <c r="M690" s="360"/>
      <c r="N690" s="809"/>
    </row>
    <row r="691" spans="1:14" s="6" customFormat="1" ht="14.45" customHeight="1">
      <c r="A691" s="43" t="s">
        <v>3</v>
      </c>
      <c r="B691" s="820"/>
      <c r="C691" s="427"/>
      <c r="D691" s="427"/>
      <c r="E691" s="1044"/>
      <c r="F691" s="55"/>
      <c r="G691" s="133"/>
      <c r="H691" s="133"/>
      <c r="I691" s="133"/>
      <c r="J691" s="133"/>
      <c r="K691" s="133"/>
      <c r="L691" s="54"/>
      <c r="M691" s="360"/>
      <c r="N691" s="809"/>
    </row>
    <row r="692" spans="1:14" s="6" customFormat="1">
      <c r="A692" s="17" t="s">
        <v>129</v>
      </c>
      <c r="B692" s="9"/>
      <c r="C692" s="21"/>
      <c r="D692" s="21"/>
      <c r="E692" s="21"/>
      <c r="F692" s="22"/>
      <c r="G692" s="3"/>
      <c r="H692" s="117"/>
      <c r="I692" s="117"/>
      <c r="J692" s="117"/>
      <c r="K692" s="117"/>
      <c r="L692" s="117"/>
      <c r="M692" s="360"/>
      <c r="N692" s="809"/>
    </row>
    <row r="693" spans="1:14" s="6" customFormat="1" ht="14.25" customHeight="1">
      <c r="A693" s="820" t="s">
        <v>218</v>
      </c>
      <c r="B693" s="449" t="s">
        <v>906</v>
      </c>
      <c r="C693" s="821"/>
      <c r="D693" s="821"/>
      <c r="E693" s="821"/>
      <c r="F693" s="822"/>
      <c r="G693" s="822"/>
      <c r="H693" s="429"/>
      <c r="I693" s="429"/>
      <c r="J693" s="429"/>
      <c r="K693" s="429"/>
      <c r="L693" s="429"/>
      <c r="M693" s="360"/>
      <c r="N693" s="809"/>
    </row>
    <row r="694" spans="1:14" s="6" customFormat="1" ht="14.25" customHeight="1">
      <c r="A694" s="820"/>
      <c r="B694" s="23"/>
      <c r="C694" s="262"/>
      <c r="D694" s="262"/>
      <c r="E694" s="262"/>
      <c r="F694" s="342"/>
      <c r="G694" s="427"/>
      <c r="H694" s="429"/>
      <c r="I694" s="429"/>
      <c r="J694" s="429"/>
      <c r="K694" s="429"/>
      <c r="L694" s="429"/>
      <c r="M694" s="360"/>
      <c r="N694" s="809"/>
    </row>
    <row r="695" spans="1:14" s="6" customFormat="1" ht="14.25" customHeight="1">
      <c r="A695" s="17" t="s">
        <v>3</v>
      </c>
      <c r="B695" s="23"/>
      <c r="C695" s="659" t="s">
        <v>907</v>
      </c>
      <c r="D695" s="423" t="s">
        <v>908</v>
      </c>
      <c r="E695" s="423">
        <v>2</v>
      </c>
      <c r="F695" s="827" t="s">
        <v>246</v>
      </c>
      <c r="G695" s="1045">
        <v>1</v>
      </c>
      <c r="H695" s="433">
        <v>28</v>
      </c>
      <c r="I695" s="433">
        <v>13</v>
      </c>
      <c r="J695" s="433">
        <v>60</v>
      </c>
      <c r="K695" s="951">
        <v>1800</v>
      </c>
      <c r="L695" s="434">
        <v>818</v>
      </c>
      <c r="M695" s="360"/>
      <c r="N695" s="807">
        <v>203.69618181818183</v>
      </c>
    </row>
    <row r="696" spans="1:14" s="6" customFormat="1" ht="14.25" customHeight="1">
      <c r="A696" s="43"/>
      <c r="B696" s="820"/>
      <c r="C696" s="427"/>
      <c r="D696" s="427"/>
      <c r="E696" s="1044"/>
      <c r="F696" s="55"/>
      <c r="G696" s="133"/>
      <c r="H696" s="133"/>
      <c r="I696" s="133"/>
      <c r="J696" s="133"/>
      <c r="K696" s="133"/>
      <c r="L696" s="54"/>
      <c r="M696" s="360"/>
      <c r="N696" s="809"/>
    </row>
    <row r="697" spans="1:14" s="6" customFormat="1" ht="14.25" customHeight="1">
      <c r="A697" s="17" t="s">
        <v>3</v>
      </c>
      <c r="B697" s="892" t="s">
        <v>909</v>
      </c>
      <c r="C697" s="448"/>
      <c r="D697" s="427"/>
      <c r="E697" s="1044" t="s">
        <v>910</v>
      </c>
      <c r="F697" s="55"/>
      <c r="G697" s="133"/>
      <c r="H697" s="133"/>
      <c r="I697" s="133"/>
      <c r="J697" s="133"/>
      <c r="K697" s="133"/>
      <c r="L697" s="54"/>
      <c r="M697" s="360"/>
      <c r="N697" s="809"/>
    </row>
    <row r="698" spans="1:14" s="6" customFormat="1" ht="42" customHeight="1">
      <c r="A698" s="43"/>
      <c r="B698" s="820"/>
      <c r="C698" s="1229" t="s">
        <v>911</v>
      </c>
      <c r="D698" s="1229"/>
      <c r="E698" s="1229"/>
      <c r="F698" s="1229"/>
      <c r="G698" s="1229"/>
      <c r="H698" s="1046"/>
      <c r="I698" s="1046"/>
      <c r="J698" s="1046"/>
      <c r="K698" s="1046"/>
      <c r="L698" s="1046"/>
      <c r="M698" s="360"/>
      <c r="N698" s="809"/>
    </row>
    <row r="699" spans="1:14" s="5" customFormat="1" ht="14.45" customHeight="1" thickBot="1">
      <c r="A699" s="988"/>
      <c r="B699" s="988"/>
      <c r="C699" s="840"/>
      <c r="D699" s="840"/>
      <c r="E699" s="840"/>
      <c r="F699" s="988"/>
      <c r="G699" s="988"/>
      <c r="H699" s="988"/>
      <c r="I699" s="988"/>
      <c r="J699" s="988"/>
      <c r="K699" s="988"/>
      <c r="L699" s="988"/>
      <c r="M699" s="660"/>
      <c r="N699" s="809"/>
    </row>
    <row r="700" spans="1:14" ht="11.25" customHeight="1" thickTop="1">
      <c r="A700" s="448"/>
      <c r="B700" s="448"/>
      <c r="C700" s="427"/>
      <c r="D700" s="427"/>
      <c r="E700" s="427"/>
      <c r="F700" s="427"/>
      <c r="G700" s="427"/>
      <c r="H700" s="427"/>
      <c r="I700" s="427"/>
      <c r="J700" s="427"/>
      <c r="K700" s="427"/>
      <c r="L700" s="427"/>
      <c r="M700" s="363"/>
    </row>
    <row r="701" spans="1:14" ht="11.25" customHeight="1" thickBot="1">
      <c r="A701" s="448"/>
      <c r="B701" s="448"/>
      <c r="C701" s="427"/>
      <c r="D701" s="427"/>
      <c r="E701" s="427"/>
      <c r="F701" s="427"/>
      <c r="G701" s="427"/>
      <c r="H701" s="427"/>
      <c r="I701" s="427"/>
      <c r="J701" s="427"/>
      <c r="K701" s="427"/>
      <c r="L701" s="427"/>
      <c r="M701" s="363"/>
    </row>
    <row r="702" spans="1:14" ht="51" customHeight="1" thickBot="1">
      <c r="A702" s="549"/>
      <c r="B702" s="617"/>
      <c r="C702" s="618" t="s">
        <v>207</v>
      </c>
      <c r="D702" s="619" t="s">
        <v>250</v>
      </c>
      <c r="E702" s="1224" t="s">
        <v>209</v>
      </c>
      <c r="F702" s="1225"/>
      <c r="G702" s="618" t="s">
        <v>210</v>
      </c>
      <c r="H702" s="620" t="s">
        <v>211</v>
      </c>
      <c r="I702" s="620" t="s">
        <v>212</v>
      </c>
      <c r="J702" s="620" t="s">
        <v>213</v>
      </c>
      <c r="K702" s="620" t="s">
        <v>214</v>
      </c>
      <c r="L702" s="620" t="s">
        <v>215</v>
      </c>
      <c r="M702" s="363"/>
    </row>
    <row r="703" spans="1:14" ht="11.25" customHeight="1">
      <c r="A703" s="448"/>
      <c r="B703" s="448"/>
      <c r="C703" s="427"/>
      <c r="D703" s="427"/>
      <c r="E703" s="427"/>
      <c r="F703" s="427"/>
      <c r="G703" s="427"/>
      <c r="H703" s="427"/>
      <c r="I703" s="427"/>
      <c r="J703" s="427"/>
      <c r="K703" s="427"/>
      <c r="L703" s="427"/>
      <c r="M703" s="363"/>
    </row>
    <row r="704" spans="1:14" s="2" customFormat="1">
      <c r="A704" s="559" t="s">
        <v>912</v>
      </c>
      <c r="B704" s="569"/>
      <c r="C704" s="561"/>
      <c r="D704" s="561"/>
      <c r="E704" s="561"/>
      <c r="F704" s="817"/>
      <c r="G704" s="563"/>
      <c r="H704" s="818"/>
      <c r="I704" s="818"/>
      <c r="J704" s="818"/>
      <c r="K704" s="818"/>
      <c r="L704" s="818"/>
      <c r="M704" s="621"/>
      <c r="N704" s="809"/>
    </row>
    <row r="705" spans="1:14" ht="9" customHeight="1">
      <c r="A705"/>
      <c r="B705"/>
      <c r="C705" s="490"/>
      <c r="D705" s="490"/>
      <c r="E705" s="490"/>
      <c r="F705"/>
      <c r="G705"/>
      <c r="H705"/>
      <c r="I705"/>
      <c r="J705"/>
      <c r="K705"/>
      <c r="L705"/>
      <c r="M705" s="363"/>
    </row>
    <row r="706" spans="1:14" ht="18.600000000000001">
      <c r="A706" s="17" t="s">
        <v>913</v>
      </c>
      <c r="B706"/>
      <c r="C706" s="490"/>
      <c r="D706" s="490"/>
      <c r="E706" s="490"/>
      <c r="F706"/>
      <c r="G706"/>
      <c r="H706"/>
      <c r="I706"/>
      <c r="J706"/>
      <c r="K706"/>
      <c r="L706"/>
      <c r="M706" s="363"/>
    </row>
    <row r="707" spans="1:14" ht="14.25" customHeight="1">
      <c r="A707"/>
      <c r="B707" s="23" t="s">
        <v>914</v>
      </c>
      <c r="C707" s="427"/>
      <c r="D707" s="427"/>
      <c r="E707" s="821"/>
      <c r="F707" s="821"/>
      <c r="G707" s="822"/>
      <c r="H707" s="427"/>
      <c r="I707" s="294"/>
      <c r="J707" s="294"/>
      <c r="K707" s="294"/>
      <c r="L707" s="294"/>
      <c r="M707" s="363"/>
    </row>
    <row r="708" spans="1:14" ht="14.1" customHeight="1">
      <c r="A708"/>
      <c r="B708"/>
      <c r="C708" s="511"/>
      <c r="D708" s="511"/>
      <c r="E708" s="262"/>
      <c r="F708" s="342"/>
      <c r="G708" s="342"/>
      <c r="H708" s="342"/>
      <c r="I708" s="342"/>
      <c r="J708" s="342"/>
      <c r="K708" s="342"/>
      <c r="L708" s="13"/>
      <c r="M708" s="363"/>
    </row>
    <row r="709" spans="1:14" ht="14.1" customHeight="1">
      <c r="A709" s="17" t="s">
        <v>3</v>
      </c>
      <c r="B709"/>
      <c r="C709" s="504" t="s">
        <v>915</v>
      </c>
      <c r="D709" s="423" t="s">
        <v>826</v>
      </c>
      <c r="E709" s="422">
        <v>10</v>
      </c>
      <c r="F709" s="979" t="s">
        <v>222</v>
      </c>
      <c r="G709" s="504">
        <v>2</v>
      </c>
      <c r="H709" s="292">
        <v>10</v>
      </c>
      <c r="I709" s="292">
        <v>4.5358999999999998</v>
      </c>
      <c r="J709" s="292">
        <v>64</v>
      </c>
      <c r="K709" s="291">
        <v>1344</v>
      </c>
      <c r="L709" s="292">
        <f>SUM(K709/2.2)</f>
        <v>610.90909090909088</v>
      </c>
      <c r="M709" s="363"/>
      <c r="N709" s="807">
        <v>27.971999999999998</v>
      </c>
    </row>
    <row r="710" spans="1:14" ht="14.1" customHeight="1">
      <c r="A710" s="17" t="s">
        <v>3</v>
      </c>
      <c r="B710"/>
      <c r="C710" s="659" t="s">
        <v>916</v>
      </c>
      <c r="D710" s="423" t="s">
        <v>826</v>
      </c>
      <c r="E710" s="423">
        <v>25</v>
      </c>
      <c r="F710" s="827" t="s">
        <v>222</v>
      </c>
      <c r="G710" s="504">
        <v>1</v>
      </c>
      <c r="H710" s="428">
        <v>25</v>
      </c>
      <c r="I710" s="428">
        <v>11</v>
      </c>
      <c r="J710" s="428">
        <v>80</v>
      </c>
      <c r="K710" s="950">
        <v>2040</v>
      </c>
      <c r="L710" s="428">
        <f>SUM(K710/2.2)</f>
        <v>927.27272727272725</v>
      </c>
      <c r="M710" s="363"/>
      <c r="N710" s="807">
        <v>46.402363636363631</v>
      </c>
    </row>
    <row r="711" spans="1:14" ht="14.1" customHeight="1">
      <c r="A711" s="17" t="s">
        <v>3</v>
      </c>
      <c r="B711"/>
      <c r="C711" s="427"/>
      <c r="D711" s="427"/>
      <c r="E711" s="508" t="s">
        <v>917</v>
      </c>
      <c r="F711" s="344"/>
      <c r="G711" s="344"/>
      <c r="H711" s="344"/>
      <c r="I711" s="344"/>
      <c r="J711" s="344"/>
      <c r="K711" s="344"/>
      <c r="L711" s="344"/>
      <c r="M711" s="363"/>
      <c r="N711" s="807"/>
    </row>
    <row r="712" spans="1:14" ht="5.25" customHeight="1">
      <c r="A712" s="17" t="s">
        <v>3</v>
      </c>
      <c r="B712"/>
      <c r="C712" s="427"/>
      <c r="D712" s="427"/>
      <c r="E712" s="509"/>
      <c r="F712" s="259"/>
      <c r="G712" s="259"/>
      <c r="H712" s="259"/>
      <c r="I712" s="259"/>
      <c r="J712" s="259"/>
      <c r="K712" s="259"/>
      <c r="L712" s="259"/>
      <c r="M712" s="363"/>
    </row>
    <row r="713" spans="1:14" ht="14.1" customHeight="1">
      <c r="A713" s="17" t="s">
        <v>3</v>
      </c>
      <c r="B713"/>
      <c r="C713" s="511"/>
      <c r="D713" s="511"/>
      <c r="E713" s="427"/>
      <c r="F713" s="448"/>
      <c r="G713" s="135" t="s">
        <v>918</v>
      </c>
      <c r="H713" s="303"/>
      <c r="I713" s="303"/>
      <c r="J713" s="303"/>
      <c r="K713" s="303"/>
      <c r="L713" s="303"/>
      <c r="M713" s="363"/>
    </row>
    <row r="714" spans="1:14" s="44" customFormat="1" ht="18.600000000000001">
      <c r="A714" s="17" t="s">
        <v>919</v>
      </c>
      <c r="B714" s="9"/>
      <c r="C714" s="21"/>
      <c r="D714" s="21"/>
      <c r="E714" s="21"/>
      <c r="F714" s="22"/>
      <c r="G714" s="3"/>
      <c r="H714" s="16"/>
      <c r="I714" s="16"/>
      <c r="J714" s="16"/>
      <c r="K714" s="16"/>
      <c r="L714" s="16"/>
      <c r="M714" s="365"/>
      <c r="N714" s="809"/>
    </row>
    <row r="715" spans="1:14" s="6" customFormat="1" ht="14.25" customHeight="1">
      <c r="A715" s="820"/>
      <c r="B715" s="23" t="s">
        <v>914</v>
      </c>
      <c r="C715" s="821"/>
      <c r="D715" s="821"/>
      <c r="E715" s="821"/>
      <c r="F715" s="822"/>
      <c r="G715" s="427"/>
      <c r="H715" s="718"/>
      <c r="I715" s="718"/>
      <c r="J715" s="718"/>
      <c r="K715" s="718"/>
      <c r="L715" s="718"/>
      <c r="M715" s="360"/>
      <c r="N715" s="809"/>
    </row>
    <row r="716" spans="1:14" s="6" customFormat="1" ht="14.45" customHeight="1">
      <c r="A716" s="820"/>
      <c r="B716" s="23"/>
      <c r="C716" s="418" t="s">
        <v>894</v>
      </c>
      <c r="D716" s="512"/>
      <c r="E716" s="513"/>
      <c r="F716" s="339"/>
      <c r="G716" s="339"/>
      <c r="H716" s="339"/>
      <c r="I716" s="339"/>
      <c r="J716" s="339"/>
      <c r="K716" s="339"/>
      <c r="L716" s="339"/>
      <c r="M716" s="360"/>
      <c r="N716" s="809"/>
    </row>
    <row r="717" spans="1:14" s="6" customFormat="1">
      <c r="A717" s="17" t="s">
        <v>3</v>
      </c>
      <c r="B717" s="23"/>
      <c r="C717" s="504" t="s">
        <v>920</v>
      </c>
      <c r="D717" s="423" t="s">
        <v>826</v>
      </c>
      <c r="E717" s="422">
        <v>10</v>
      </c>
      <c r="F717" s="979" t="s">
        <v>222</v>
      </c>
      <c r="G717" s="504">
        <v>2</v>
      </c>
      <c r="H717" s="684">
        <v>10</v>
      </c>
      <c r="I717" s="684">
        <v>4.5358999999999998</v>
      </c>
      <c r="J717" s="684">
        <v>64</v>
      </c>
      <c r="K717" s="950">
        <v>1344</v>
      </c>
      <c r="L717" s="428">
        <f>SUM(K717/2.2)</f>
        <v>610.90909090909088</v>
      </c>
      <c r="M717" s="360"/>
      <c r="N717" s="807">
        <v>23.985818181818182</v>
      </c>
    </row>
    <row r="718" spans="1:14" s="6" customFormat="1">
      <c r="A718" s="17" t="s">
        <v>3</v>
      </c>
      <c r="B718" s="23"/>
      <c r="C718" s="659" t="s">
        <v>921</v>
      </c>
      <c r="D718" s="423" t="s">
        <v>826</v>
      </c>
      <c r="E718" s="423">
        <v>25</v>
      </c>
      <c r="F718" s="827" t="s">
        <v>222</v>
      </c>
      <c r="G718" s="659">
        <v>1</v>
      </c>
      <c r="H718" s="674">
        <v>25</v>
      </c>
      <c r="I718" s="674">
        <v>11.3399</v>
      </c>
      <c r="J718" s="674">
        <v>80</v>
      </c>
      <c r="K718" s="433">
        <v>2040</v>
      </c>
      <c r="L718" s="428">
        <f>SUM(K718/2.2)</f>
        <v>927.27272727272725</v>
      </c>
      <c r="M718" s="360"/>
      <c r="N718" s="807">
        <v>39.964909090909089</v>
      </c>
    </row>
    <row r="719" spans="1:14">
      <c r="A719" s="17" t="s">
        <v>3</v>
      </c>
      <c r="B719" s="448"/>
      <c r="C719" s="344" t="s">
        <v>922</v>
      </c>
      <c r="D719" s="508"/>
      <c r="E719" s="508"/>
      <c r="F719" s="344"/>
      <c r="G719" s="344"/>
      <c r="H719" s="344"/>
      <c r="I719" s="344"/>
      <c r="J719" s="344"/>
      <c r="K719" s="344"/>
      <c r="L719" s="344"/>
      <c r="M719" s="363"/>
    </row>
    <row r="720" spans="1:14" ht="12" customHeight="1">
      <c r="A720" s="448"/>
      <c r="B720" s="448"/>
      <c r="C720" s="511"/>
      <c r="D720" s="511"/>
      <c r="E720" s="509"/>
      <c r="F720" s="259"/>
      <c r="G720" s="259"/>
      <c r="H720" s="259"/>
      <c r="I720" s="259"/>
      <c r="J720" s="259"/>
      <c r="K720" s="259"/>
      <c r="L720" s="259"/>
      <c r="M720" s="363"/>
    </row>
    <row r="721" spans="1:14" ht="8.4499999999999993" customHeight="1">
      <c r="A721" s="448"/>
      <c r="B721" s="448"/>
      <c r="C721" s="509"/>
      <c r="D721" s="509"/>
      <c r="E721" s="509"/>
      <c r="F721" s="259"/>
      <c r="G721" s="259"/>
      <c r="H721" s="259"/>
      <c r="I721" s="259"/>
      <c r="J721" s="259"/>
      <c r="K721" s="259"/>
      <c r="L721" s="259"/>
      <c r="M721" s="363"/>
    </row>
    <row r="722" spans="1:14" s="5" customFormat="1" ht="14.25" customHeight="1">
      <c r="A722" s="17" t="s">
        <v>3</v>
      </c>
      <c r="B722" s="23"/>
      <c r="C722" s="416" t="s">
        <v>847</v>
      </c>
      <c r="D722" s="416"/>
      <c r="E722" s="427"/>
      <c r="F722" s="132" t="s">
        <v>848</v>
      </c>
      <c r="G722" s="132" t="s">
        <v>849</v>
      </c>
      <c r="H722" s="448"/>
      <c r="I722" s="131" t="s">
        <v>850</v>
      </c>
      <c r="J722" s="448"/>
      <c r="K722" s="131" t="s">
        <v>851</v>
      </c>
      <c r="L722" s="448"/>
      <c r="M722" s="660"/>
      <c r="N722" s="809"/>
    </row>
    <row r="723" spans="1:14" s="5" customFormat="1" ht="14.25" customHeight="1">
      <c r="A723" s="17" t="s">
        <v>3</v>
      </c>
      <c r="B723" s="23"/>
      <c r="C723" s="427"/>
      <c r="D723" s="427"/>
      <c r="E723" s="427"/>
      <c r="F723" s="133" t="s">
        <v>873</v>
      </c>
      <c r="G723" s="190" t="s">
        <v>874</v>
      </c>
      <c r="H723" s="448"/>
      <c r="I723" s="190" t="s">
        <v>875</v>
      </c>
      <c r="J723" s="448"/>
      <c r="K723" s="134" t="s">
        <v>855</v>
      </c>
      <c r="L723" s="54"/>
      <c r="M723" s="660"/>
      <c r="N723" s="809"/>
    </row>
    <row r="724" spans="1:14" s="5" customFormat="1" ht="14.25" customHeight="1">
      <c r="A724" s="17" t="s">
        <v>3</v>
      </c>
      <c r="B724" s="23"/>
      <c r="C724" s="427"/>
      <c r="D724" s="427"/>
      <c r="E724" s="427"/>
      <c r="F724" s="133" t="s">
        <v>856</v>
      </c>
      <c r="G724" s="133" t="s">
        <v>853</v>
      </c>
      <c r="H724" s="448"/>
      <c r="I724" s="410" t="s">
        <v>854</v>
      </c>
      <c r="J724" s="448"/>
      <c r="K724" s="133" t="s">
        <v>859</v>
      </c>
      <c r="L724" s="54"/>
      <c r="M724" s="660"/>
      <c r="N724" s="809"/>
    </row>
    <row r="725" spans="1:14" s="5" customFormat="1" ht="14.25" customHeight="1">
      <c r="A725" s="17" t="s">
        <v>3</v>
      </c>
      <c r="B725" s="23"/>
      <c r="C725" s="427"/>
      <c r="D725" s="427"/>
      <c r="E725" s="427"/>
      <c r="F725" s="133" t="s">
        <v>876</v>
      </c>
      <c r="G725" s="133" t="s">
        <v>857</v>
      </c>
      <c r="H725" s="448"/>
      <c r="I725" s="190" t="s">
        <v>877</v>
      </c>
      <c r="J725" s="448"/>
      <c r="K725" s="190" t="s">
        <v>878</v>
      </c>
      <c r="L725" s="54"/>
      <c r="M725" s="660"/>
      <c r="N725" s="809"/>
    </row>
    <row r="726" spans="1:14" s="5" customFormat="1" ht="14.25" customHeight="1">
      <c r="A726" s="17" t="s">
        <v>3</v>
      </c>
      <c r="B726" s="23"/>
      <c r="C726" s="427"/>
      <c r="D726" s="427"/>
      <c r="E726" s="427"/>
      <c r="F726" s="133" t="s">
        <v>879</v>
      </c>
      <c r="G726" s="133" t="s">
        <v>861</v>
      </c>
      <c r="H726" s="448"/>
      <c r="I726" s="134" t="s">
        <v>858</v>
      </c>
      <c r="J726" s="448"/>
      <c r="K726" s="133" t="s">
        <v>880</v>
      </c>
      <c r="L726" s="54"/>
      <c r="M726" s="660"/>
      <c r="N726" s="809"/>
    </row>
    <row r="727" spans="1:14" s="5" customFormat="1" ht="14.25" customHeight="1">
      <c r="A727" s="17" t="s">
        <v>3</v>
      </c>
      <c r="B727" s="23"/>
      <c r="C727" s="427"/>
      <c r="D727" s="427"/>
      <c r="E727" s="427"/>
      <c r="F727" s="133" t="s">
        <v>860</v>
      </c>
      <c r="G727" s="133" t="s">
        <v>881</v>
      </c>
      <c r="H727" s="448"/>
      <c r="I727" s="190" t="s">
        <v>882</v>
      </c>
      <c r="J727" s="448"/>
      <c r="K727" s="133" t="s">
        <v>862</v>
      </c>
      <c r="L727" s="54"/>
      <c r="M727" s="660"/>
      <c r="N727" s="809"/>
    </row>
    <row r="728" spans="1:14" s="5" customFormat="1" ht="14.25" customHeight="1">
      <c r="A728" s="17" t="s">
        <v>3</v>
      </c>
      <c r="B728" s="23"/>
      <c r="C728" s="1"/>
      <c r="D728" s="1"/>
      <c r="E728" s="427"/>
      <c r="F728" s="133" t="s">
        <v>863</v>
      </c>
      <c r="G728" s="133" t="s">
        <v>864</v>
      </c>
      <c r="H728" s="448"/>
      <c r="I728" s="190" t="s">
        <v>883</v>
      </c>
      <c r="J728" s="448"/>
      <c r="K728" s="190" t="s">
        <v>884</v>
      </c>
      <c r="L728" s="54"/>
      <c r="M728" s="660"/>
      <c r="N728" s="809"/>
    </row>
    <row r="729" spans="1:14" s="5" customFormat="1" ht="14.25" customHeight="1">
      <c r="A729" s="17" t="s">
        <v>3</v>
      </c>
      <c r="B729" s="23"/>
      <c r="C729" s="1"/>
      <c r="D729" s="1"/>
      <c r="E729" s="427"/>
      <c r="F729" s="133" t="s">
        <v>866</v>
      </c>
      <c r="G729" s="133" t="s">
        <v>867</v>
      </c>
      <c r="H729" s="6"/>
      <c r="I729" s="190" t="s">
        <v>885</v>
      </c>
      <c r="J729" s="6"/>
      <c r="K729" s="133" t="s">
        <v>886</v>
      </c>
      <c r="L729" s="54"/>
      <c r="M729" s="660"/>
      <c r="N729" s="809"/>
    </row>
    <row r="730" spans="1:14" s="2" customFormat="1" ht="14.25" customHeight="1">
      <c r="A730" s="17" t="s">
        <v>3</v>
      </c>
      <c r="B730" s="68"/>
      <c r="C730" s="65"/>
      <c r="D730" s="65"/>
      <c r="E730" s="65"/>
      <c r="F730" s="133" t="s">
        <v>887</v>
      </c>
      <c r="G730" s="133" t="s">
        <v>868</v>
      </c>
      <c r="H730" s="6"/>
      <c r="I730" s="190" t="s">
        <v>888</v>
      </c>
      <c r="J730" s="6"/>
      <c r="K730" s="133" t="s">
        <v>865</v>
      </c>
      <c r="L730" s="54"/>
      <c r="M730" s="362"/>
      <c r="N730" s="809"/>
    </row>
    <row r="731" spans="1:14" ht="14.25" customHeight="1">
      <c r="A731"/>
      <c r="B731"/>
      <c r="C731" s="490"/>
      <c r="D731" s="490"/>
      <c r="E731" s="490"/>
      <c r="F731"/>
      <c r="G731"/>
      <c r="H731"/>
      <c r="I731"/>
      <c r="J731"/>
      <c r="K731"/>
      <c r="L731"/>
    </row>
    <row r="732" spans="1:14" ht="12.75" customHeight="1">
      <c r="A732" s="795" t="s">
        <v>923</v>
      </c>
      <c r="B732" s="796"/>
      <c r="C732" s="796"/>
      <c r="D732" s="796"/>
      <c r="E732" s="797"/>
      <c r="F732" s="797"/>
      <c r="G732" s="797"/>
      <c r="H732" s="797"/>
      <c r="I732" s="797"/>
      <c r="J732" s="797"/>
      <c r="K732" s="797"/>
      <c r="L732" s="798"/>
    </row>
    <row r="733" spans="1:14" ht="12.75" customHeight="1">
      <c r="A733" s="799"/>
      <c r="B733" s="800" t="s">
        <v>924</v>
      </c>
      <c r="C733" s="796"/>
      <c r="D733" s="796"/>
      <c r="E733" s="797"/>
      <c r="F733" s="797"/>
      <c r="G733" s="797"/>
      <c r="H733" s="797"/>
      <c r="I733" s="797"/>
      <c r="J733" s="797"/>
      <c r="K733" s="797"/>
      <c r="L733" s="798"/>
    </row>
    <row r="734" spans="1:14" ht="12.75" customHeight="1">
      <c r="A734" s="797"/>
      <c r="B734" s="797"/>
      <c r="C734" s="1047" t="s">
        <v>925</v>
      </c>
      <c r="D734" s="801" t="s">
        <v>826</v>
      </c>
      <c r="E734" s="801">
        <v>1</v>
      </c>
      <c r="F734" s="1048" t="s">
        <v>926</v>
      </c>
      <c r="G734" s="1047">
        <v>1</v>
      </c>
      <c r="H734" s="1049">
        <v>5.6</v>
      </c>
      <c r="I734" s="1049">
        <v>2.6</v>
      </c>
      <c r="J734" s="1049">
        <v>240</v>
      </c>
      <c r="K734" s="1050">
        <v>1351</v>
      </c>
      <c r="L734" s="1050">
        <v>613</v>
      </c>
      <c r="M734" s="363"/>
      <c r="N734" s="807">
        <v>25.956</v>
      </c>
    </row>
    <row r="735" spans="1:14" s="5" customFormat="1" ht="14.45" customHeight="1" thickBot="1">
      <c r="A735" s="988"/>
      <c r="B735" s="988"/>
      <c r="C735" s="840"/>
      <c r="D735" s="840"/>
      <c r="E735" s="840"/>
      <c r="F735" s="988"/>
      <c r="G735" s="988"/>
      <c r="H735" s="988"/>
      <c r="I735" s="988"/>
      <c r="J735" s="988"/>
      <c r="K735" s="988"/>
      <c r="L735" s="988"/>
      <c r="M735" s="660"/>
      <c r="N735" s="809"/>
    </row>
    <row r="736" spans="1:14" s="44" customFormat="1" ht="21" customHeight="1" thickTop="1">
      <c r="A736" s="17" t="s">
        <v>927</v>
      </c>
      <c r="B736" s="9"/>
      <c r="C736" s="21"/>
      <c r="D736" s="21"/>
      <c r="E736" s="21"/>
      <c r="F736" s="22"/>
      <c r="G736" s="3"/>
      <c r="H736" s="16"/>
      <c r="I736" s="16"/>
      <c r="J736" s="16"/>
      <c r="K736" s="16"/>
      <c r="L736" s="16"/>
      <c r="M736" s="365"/>
      <c r="N736" s="809"/>
    </row>
    <row r="737" spans="1:14" s="6" customFormat="1">
      <c r="A737" s="820" t="s">
        <v>218</v>
      </c>
      <c r="B737" s="23" t="s">
        <v>928</v>
      </c>
      <c r="C737" s="821"/>
      <c r="D737" s="821"/>
      <c r="E737" s="821"/>
      <c r="F737" s="822"/>
      <c r="G737" s="427"/>
      <c r="H737" s="718"/>
      <c r="I737" s="718"/>
      <c r="J737" s="718"/>
      <c r="K737" s="718"/>
      <c r="L737" s="718"/>
      <c r="M737" s="360"/>
      <c r="N737" s="809"/>
    </row>
    <row r="738" spans="1:14" s="6" customFormat="1" ht="14.45" customHeight="1">
      <c r="A738" s="820"/>
      <c r="B738" s="23"/>
      <c r="C738" s="338" t="s">
        <v>894</v>
      </c>
      <c r="D738" s="507"/>
      <c r="E738" s="262"/>
      <c r="F738" s="342"/>
      <c r="G738" s="268"/>
      <c r="H738" s="268"/>
      <c r="I738" s="268"/>
      <c r="J738" s="268"/>
      <c r="K738" s="13"/>
      <c r="L738" s="13"/>
      <c r="M738" s="360"/>
      <c r="N738" s="809"/>
    </row>
    <row r="739" spans="1:14" s="6" customFormat="1">
      <c r="A739" s="17" t="s">
        <v>3</v>
      </c>
      <c r="B739" s="23" t="s">
        <v>218</v>
      </c>
      <c r="C739" s="659" t="s">
        <v>929</v>
      </c>
      <c r="D739" s="423" t="s">
        <v>826</v>
      </c>
      <c r="E739" s="423">
        <v>25</v>
      </c>
      <c r="F739" s="827" t="s">
        <v>222</v>
      </c>
      <c r="G739" s="659">
        <v>1</v>
      </c>
      <c r="H739" s="674">
        <v>25</v>
      </c>
      <c r="I739" s="674">
        <v>11.3399</v>
      </c>
      <c r="J739" s="674">
        <v>80</v>
      </c>
      <c r="K739" s="433">
        <v>2040</v>
      </c>
      <c r="L739" s="433">
        <f>SUM(K739/2.2)</f>
        <v>927.27272727272725</v>
      </c>
      <c r="M739" s="360"/>
      <c r="N739" s="807">
        <v>25.131272727272727</v>
      </c>
    </row>
    <row r="740" spans="1:14">
      <c r="A740" s="448"/>
      <c r="B740" s="448"/>
      <c r="C740" s="344" t="s">
        <v>922</v>
      </c>
      <c r="D740" s="508"/>
      <c r="E740" s="508"/>
      <c r="F740" s="344"/>
      <c r="G740" s="344"/>
      <c r="H740" s="344"/>
      <c r="I740" s="344"/>
      <c r="J740" s="344"/>
      <c r="K740" s="344"/>
      <c r="L740" s="344"/>
      <c r="M740" s="363"/>
    </row>
    <row r="741" spans="1:14" s="5" customFormat="1">
      <c r="A741" s="820"/>
      <c r="B741" s="23"/>
      <c r="C741" s="506"/>
      <c r="D741" s="506"/>
      <c r="E741" s="526"/>
      <c r="F741" s="11"/>
      <c r="G741" s="11"/>
      <c r="H741" s="11"/>
      <c r="I741" s="11"/>
      <c r="J741" s="11"/>
      <c r="K741" s="11"/>
      <c r="L741" s="11"/>
      <c r="M741" s="660"/>
      <c r="N741" s="809"/>
    </row>
    <row r="742" spans="1:14" s="5" customFormat="1">
      <c r="A742" s="17" t="s">
        <v>3</v>
      </c>
      <c r="B742" s="23"/>
      <c r="C742" s="416" t="s">
        <v>847</v>
      </c>
      <c r="D742" s="416"/>
      <c r="E742" s="57"/>
      <c r="F742" s="132" t="s">
        <v>848</v>
      </c>
      <c r="G742" s="132" t="s">
        <v>849</v>
      </c>
      <c r="H742" s="448"/>
      <c r="I742" s="131" t="s">
        <v>850</v>
      </c>
      <c r="J742" s="448"/>
      <c r="K742" s="131" t="s">
        <v>851</v>
      </c>
      <c r="L742" s="448"/>
      <c r="M742" s="369"/>
      <c r="N742" s="809"/>
    </row>
    <row r="743" spans="1:14" s="5" customFormat="1" ht="14.25" customHeight="1">
      <c r="A743" s="17" t="s">
        <v>3</v>
      </c>
      <c r="B743" s="23"/>
      <c r="C743" s="427"/>
      <c r="D743" s="427"/>
      <c r="E743" s="57"/>
      <c r="F743" s="133" t="s">
        <v>873</v>
      </c>
      <c r="G743" s="133" t="s">
        <v>853</v>
      </c>
      <c r="H743" s="448"/>
      <c r="I743" s="133" t="s">
        <v>854</v>
      </c>
      <c r="J743" s="448"/>
      <c r="K743" s="134" t="s">
        <v>855</v>
      </c>
      <c r="L743" s="357"/>
      <c r="M743" s="265"/>
      <c r="N743" s="809"/>
    </row>
    <row r="744" spans="1:14" s="5" customFormat="1" ht="14.25" customHeight="1">
      <c r="A744" s="17" t="s">
        <v>3</v>
      </c>
      <c r="B744" s="23"/>
      <c r="C744" s="427"/>
      <c r="D744" s="427"/>
      <c r="E744" s="57"/>
      <c r="F744" s="133" t="s">
        <v>860</v>
      </c>
      <c r="G744" s="133" t="s">
        <v>867</v>
      </c>
      <c r="H744" s="448"/>
      <c r="I744" s="134" t="s">
        <v>858</v>
      </c>
      <c r="J744" s="448"/>
      <c r="K744" s="133" t="s">
        <v>859</v>
      </c>
      <c r="L744" s="357"/>
      <c r="M744" s="267"/>
      <c r="N744" s="809"/>
    </row>
    <row r="745" spans="1:14" s="5" customFormat="1" ht="14.25" customHeight="1">
      <c r="A745" s="17" t="s">
        <v>3</v>
      </c>
      <c r="B745" s="23"/>
      <c r="C745" s="427"/>
      <c r="D745" s="427"/>
      <c r="E745" s="57"/>
      <c r="F745" s="448"/>
      <c r="G745" s="133" t="s">
        <v>868</v>
      </c>
      <c r="H745" s="448"/>
      <c r="I745" s="190"/>
      <c r="J745" s="448"/>
      <c r="K745" s="133" t="s">
        <v>862</v>
      </c>
      <c r="L745" s="357"/>
      <c r="M745" s="267"/>
      <c r="N745" s="809"/>
    </row>
    <row r="746" spans="1:14" s="5" customFormat="1" ht="13.5" customHeight="1">
      <c r="A746" s="17" t="s">
        <v>3</v>
      </c>
      <c r="B746" s="23"/>
      <c r="C746" s="427"/>
      <c r="D746" s="427"/>
      <c r="E746" s="57"/>
      <c r="F746" s="133"/>
      <c r="G746" s="133"/>
      <c r="H746" s="448"/>
      <c r="I746" s="134"/>
      <c r="J746" s="448"/>
      <c r="K746" s="133" t="s">
        <v>865</v>
      </c>
      <c r="L746" s="357"/>
      <c r="M746" s="267"/>
      <c r="N746" s="809"/>
    </row>
    <row r="747" spans="1:14" s="44" customFormat="1" ht="18" customHeight="1">
      <c r="A747" s="17" t="s">
        <v>930</v>
      </c>
      <c r="B747" s="9"/>
      <c r="C747" s="21"/>
      <c r="D747" s="21"/>
      <c r="E747" s="21"/>
      <c r="F747" s="22"/>
      <c r="G747" s="3"/>
      <c r="H747" s="16"/>
      <c r="I747" s="16"/>
      <c r="J747" s="16"/>
      <c r="K747" s="16"/>
      <c r="L747" s="16"/>
      <c r="M747" s="365"/>
      <c r="N747" s="809"/>
    </row>
    <row r="748" spans="1:14" s="6" customFormat="1">
      <c r="A748" s="820" t="s">
        <v>218</v>
      </c>
      <c r="B748" s="23" t="s">
        <v>931</v>
      </c>
      <c r="C748" s="821"/>
      <c r="D748" s="821"/>
      <c r="E748" s="821"/>
      <c r="F748" s="822"/>
      <c r="G748" s="427"/>
      <c r="H748" s="718"/>
      <c r="I748" s="718"/>
      <c r="J748" s="718"/>
      <c r="K748" s="718"/>
      <c r="L748" s="718"/>
      <c r="M748" s="360"/>
      <c r="N748" s="809"/>
    </row>
    <row r="749" spans="1:14" s="6" customFormat="1">
      <c r="A749" s="17" t="s">
        <v>3</v>
      </c>
      <c r="B749" s="23"/>
      <c r="C749" s="504" t="s">
        <v>932</v>
      </c>
      <c r="D749" s="423" t="s">
        <v>826</v>
      </c>
      <c r="E749" s="422">
        <v>10</v>
      </c>
      <c r="F749" s="979" t="s">
        <v>933</v>
      </c>
      <c r="G749" s="504">
        <v>2</v>
      </c>
      <c r="H749" s="684">
        <v>10</v>
      </c>
      <c r="I749" s="684">
        <v>4.5358999999999998</v>
      </c>
      <c r="J749" s="684">
        <v>64</v>
      </c>
      <c r="K749" s="428">
        <v>1408</v>
      </c>
      <c r="L749" s="428">
        <f>SUM(K749/2.2)</f>
        <v>640</v>
      </c>
      <c r="M749" s="267"/>
      <c r="N749" s="807">
        <v>16.27690909090909</v>
      </c>
    </row>
    <row r="750" spans="1:14" s="5" customFormat="1">
      <c r="A750" s="17" t="s">
        <v>3</v>
      </c>
      <c r="B750" s="23"/>
      <c r="C750" s="659" t="s">
        <v>934</v>
      </c>
      <c r="D750" s="423" t="s">
        <v>826</v>
      </c>
      <c r="E750" s="423">
        <v>25</v>
      </c>
      <c r="F750" s="827" t="s">
        <v>933</v>
      </c>
      <c r="G750" s="659">
        <v>1</v>
      </c>
      <c r="H750" s="674">
        <v>25</v>
      </c>
      <c r="I750" s="674">
        <v>11.3399</v>
      </c>
      <c r="J750" s="674">
        <v>80</v>
      </c>
      <c r="K750" s="433">
        <v>2040</v>
      </c>
      <c r="L750" s="433">
        <f>SUM(K750/2.2)</f>
        <v>927.27272727272725</v>
      </c>
      <c r="M750" s="660"/>
      <c r="N750" s="807">
        <v>27.410727272727271</v>
      </c>
    </row>
    <row r="751" spans="1:14" s="5" customFormat="1" ht="6.75" customHeight="1">
      <c r="A751" s="820" t="s">
        <v>3</v>
      </c>
      <c r="B751" s="23"/>
      <c r="C751" s="513"/>
      <c r="D751" s="513"/>
      <c r="E751" s="513"/>
      <c r="F751" s="339"/>
      <c r="G751" s="339"/>
      <c r="H751" s="339"/>
      <c r="I751" s="339"/>
      <c r="J751" s="339"/>
      <c r="K751" s="339"/>
      <c r="L751" s="339"/>
      <c r="M751" s="660"/>
      <c r="N751" s="809"/>
    </row>
    <row r="752" spans="1:14" s="6" customFormat="1" ht="14.45" customHeight="1">
      <c r="A752" s="820"/>
      <c r="B752" s="23"/>
      <c r="C752" s="338" t="s">
        <v>894</v>
      </c>
      <c r="D752" s="507"/>
      <c r="E752" s="507"/>
      <c r="F752" s="338"/>
      <c r="G752" s="338"/>
      <c r="H752" s="338"/>
      <c r="I752" s="338"/>
      <c r="J752" s="338"/>
      <c r="K752" s="13"/>
      <c r="L752" s="13"/>
      <c r="M752" s="360"/>
      <c r="N752" s="809"/>
    </row>
    <row r="753" spans="1:14" s="6" customFormat="1">
      <c r="A753" s="17" t="s">
        <v>3</v>
      </c>
      <c r="B753" s="23"/>
      <c r="C753" s="504" t="s">
        <v>935</v>
      </c>
      <c r="D753" s="423" t="s">
        <v>826</v>
      </c>
      <c r="E753" s="422">
        <v>10</v>
      </c>
      <c r="F753" s="979" t="s">
        <v>222</v>
      </c>
      <c r="G753" s="504">
        <v>2</v>
      </c>
      <c r="H753" s="684">
        <v>10</v>
      </c>
      <c r="I753" s="684">
        <v>4.5358999999999998</v>
      </c>
      <c r="J753" s="684">
        <v>64</v>
      </c>
      <c r="K753" s="428">
        <v>1408</v>
      </c>
      <c r="L753" s="428">
        <f>SUM(K753/2.2)</f>
        <v>640</v>
      </c>
      <c r="M753" s="360"/>
      <c r="N753" s="807">
        <v>20.744181818181815</v>
      </c>
    </row>
    <row r="754" spans="1:14" s="6" customFormat="1">
      <c r="A754" s="17" t="s">
        <v>3</v>
      </c>
      <c r="B754" s="23" t="s">
        <v>218</v>
      </c>
      <c r="C754" s="659" t="s">
        <v>936</v>
      </c>
      <c r="D754" s="423" t="s">
        <v>826</v>
      </c>
      <c r="E754" s="423">
        <v>25</v>
      </c>
      <c r="F754" s="827" t="s">
        <v>830</v>
      </c>
      <c r="G754" s="659">
        <v>1</v>
      </c>
      <c r="H754" s="674">
        <v>25</v>
      </c>
      <c r="I754" s="674">
        <v>11.3399</v>
      </c>
      <c r="J754" s="674">
        <v>80</v>
      </c>
      <c r="K754" s="433">
        <v>2040</v>
      </c>
      <c r="L754" s="433">
        <f>SUM(K754/2.2)</f>
        <v>927.27272727272725</v>
      </c>
      <c r="M754" s="360"/>
      <c r="N754" s="807">
        <v>35.623636363636358</v>
      </c>
    </row>
    <row r="755" spans="1:14">
      <c r="A755" s="17" t="s">
        <v>3</v>
      </c>
      <c r="B755" s="448"/>
      <c r="C755" s="344" t="s">
        <v>846</v>
      </c>
      <c r="D755" s="508"/>
      <c r="E755" s="508"/>
      <c r="F755" s="344"/>
      <c r="G755" s="344"/>
      <c r="H755" s="344"/>
      <c r="I755" s="344"/>
      <c r="J755" s="344"/>
      <c r="K755" s="344"/>
      <c r="L755" s="344"/>
      <c r="M755" s="363"/>
    </row>
    <row r="756" spans="1:14" s="5" customFormat="1" ht="11.1" customHeight="1">
      <c r="A756" s="820" t="s">
        <v>3</v>
      </c>
      <c r="B756" s="23"/>
      <c r="C756" s="506"/>
      <c r="D756" s="506"/>
      <c r="E756" s="526"/>
      <c r="F756" s="11"/>
      <c r="G756" s="11"/>
      <c r="H756" s="11"/>
      <c r="I756" s="11"/>
      <c r="J756" s="11"/>
      <c r="K756" s="11"/>
      <c r="L756" s="11"/>
      <c r="M756" s="660"/>
      <c r="N756" s="809"/>
    </row>
    <row r="757" spans="1:14" s="5" customFormat="1">
      <c r="A757" s="17" t="s">
        <v>3</v>
      </c>
      <c r="B757" s="23"/>
      <c r="C757" s="416" t="s">
        <v>847</v>
      </c>
      <c r="D757" s="416"/>
      <c r="E757" s="57"/>
      <c r="F757" s="132" t="s">
        <v>848</v>
      </c>
      <c r="G757" s="132" t="s">
        <v>849</v>
      </c>
      <c r="H757" s="448"/>
      <c r="I757" s="131" t="s">
        <v>850</v>
      </c>
      <c r="J757" s="448"/>
      <c r="K757" s="131" t="s">
        <v>851</v>
      </c>
      <c r="L757" s="448"/>
      <c r="M757" s="369"/>
      <c r="N757" s="809"/>
    </row>
    <row r="758" spans="1:14" s="5" customFormat="1" ht="14.25" customHeight="1">
      <c r="A758" s="17" t="s">
        <v>3</v>
      </c>
      <c r="B758" s="23"/>
      <c r="C758" s="427"/>
      <c r="D758" s="427"/>
      <c r="E758" s="57"/>
      <c r="F758" s="133" t="s">
        <v>873</v>
      </c>
      <c r="G758" s="133" t="s">
        <v>853</v>
      </c>
      <c r="H758" s="448"/>
      <c r="I758" s="133" t="s">
        <v>854</v>
      </c>
      <c r="J758" s="448"/>
      <c r="K758" s="134" t="s">
        <v>855</v>
      </c>
      <c r="L758" s="357"/>
      <c r="M758" s="267"/>
      <c r="N758" s="809"/>
    </row>
    <row r="759" spans="1:14" s="5" customFormat="1" ht="14.25" customHeight="1">
      <c r="A759" s="17" t="s">
        <v>3</v>
      </c>
      <c r="B759" s="23"/>
      <c r="C759" s="427"/>
      <c r="D759" s="427"/>
      <c r="E759" s="57"/>
      <c r="F759" s="133" t="s">
        <v>860</v>
      </c>
      <c r="G759" s="133" t="s">
        <v>867</v>
      </c>
      <c r="H759" s="448"/>
      <c r="I759" s="134" t="s">
        <v>858</v>
      </c>
      <c r="J759" s="448"/>
      <c r="K759" s="133" t="s">
        <v>859</v>
      </c>
      <c r="L759" s="357"/>
      <c r="M759" s="267"/>
      <c r="N759" s="809"/>
    </row>
    <row r="760" spans="1:14" s="5" customFormat="1" ht="14.25" customHeight="1">
      <c r="A760" s="17" t="s">
        <v>3</v>
      </c>
      <c r="B760" s="23"/>
      <c r="C760" s="427"/>
      <c r="D760" s="427"/>
      <c r="E760" s="57"/>
      <c r="F760" s="133"/>
      <c r="G760" s="133" t="s">
        <v>868</v>
      </c>
      <c r="H760" s="448"/>
      <c r="I760" s="190"/>
      <c r="J760" s="448"/>
      <c r="K760" s="133" t="s">
        <v>862</v>
      </c>
      <c r="L760" s="357"/>
      <c r="M760" s="267"/>
      <c r="N760" s="809"/>
    </row>
    <row r="761" spans="1:14" s="5" customFormat="1" ht="15" customHeight="1" thickBot="1">
      <c r="A761" s="622" t="s">
        <v>3</v>
      </c>
      <c r="B761" s="50"/>
      <c r="C761" s="937"/>
      <c r="D761" s="937"/>
      <c r="E761" s="321"/>
      <c r="F761" s="623"/>
      <c r="G761" s="623"/>
      <c r="H761" s="1051"/>
      <c r="I761" s="624"/>
      <c r="J761" s="1051"/>
      <c r="K761" s="623" t="s">
        <v>865</v>
      </c>
      <c r="L761" s="625"/>
      <c r="M761" s="265"/>
      <c r="N761" s="809"/>
    </row>
    <row r="762" spans="1:14" s="5" customFormat="1" ht="15" customHeight="1" thickTop="1">
      <c r="A762" s="17"/>
      <c r="B762" s="23"/>
      <c r="C762" s="427"/>
      <c r="D762" s="427"/>
      <c r="E762" s="57"/>
      <c r="F762" s="133"/>
      <c r="G762" s="133"/>
      <c r="H762" s="448"/>
      <c r="I762" s="134"/>
      <c r="J762" s="448"/>
      <c r="K762" s="133"/>
      <c r="L762" s="357"/>
      <c r="M762" s="265"/>
      <c r="N762" s="809"/>
    </row>
    <row r="763" spans="1:14" s="5" customFormat="1" ht="15" customHeight="1" thickBot="1">
      <c r="A763" s="17"/>
      <c r="B763" s="23"/>
      <c r="C763" s="427"/>
      <c r="D763" s="427"/>
      <c r="E763" s="57"/>
      <c r="F763" s="133"/>
      <c r="G763" s="133"/>
      <c r="H763" s="448"/>
      <c r="I763" s="134"/>
      <c r="J763" s="448"/>
      <c r="K763" s="133"/>
      <c r="L763" s="357"/>
      <c r="M763" s="265"/>
      <c r="N763" s="809"/>
    </row>
    <row r="764" spans="1:14" s="5" customFormat="1" ht="51.75" customHeight="1" thickBot="1">
      <c r="A764" s="549"/>
      <c r="B764" s="617"/>
      <c r="C764" s="618" t="s">
        <v>207</v>
      </c>
      <c r="D764" s="619" t="s">
        <v>250</v>
      </c>
      <c r="E764" s="1224" t="s">
        <v>209</v>
      </c>
      <c r="F764" s="1225"/>
      <c r="G764" s="618" t="s">
        <v>210</v>
      </c>
      <c r="H764" s="620" t="s">
        <v>211</v>
      </c>
      <c r="I764" s="620" t="s">
        <v>212</v>
      </c>
      <c r="J764" s="620" t="s">
        <v>213</v>
      </c>
      <c r="K764" s="620" t="s">
        <v>214</v>
      </c>
      <c r="L764" s="620" t="s">
        <v>215</v>
      </c>
      <c r="M764" s="265"/>
      <c r="N764" s="809"/>
    </row>
    <row r="765" spans="1:14" s="5" customFormat="1" ht="15" customHeight="1">
      <c r="A765" s="17"/>
      <c r="B765" s="23"/>
      <c r="C765" s="427"/>
      <c r="D765" s="427"/>
      <c r="E765" s="57"/>
      <c r="F765" s="133"/>
      <c r="G765" s="133"/>
      <c r="H765" s="448"/>
      <c r="I765" s="134"/>
      <c r="J765" s="448"/>
      <c r="K765" s="133"/>
      <c r="L765" s="357"/>
      <c r="M765" s="265"/>
      <c r="N765" s="809"/>
    </row>
    <row r="766" spans="1:14" s="2" customFormat="1">
      <c r="A766" s="559" t="s">
        <v>136</v>
      </c>
      <c r="B766" s="569"/>
      <c r="C766" s="561"/>
      <c r="D766" s="561"/>
      <c r="E766" s="561"/>
      <c r="F766" s="817"/>
      <c r="G766" s="563"/>
      <c r="H766" s="818"/>
      <c r="I766" s="818"/>
      <c r="J766" s="818"/>
      <c r="K766" s="818"/>
      <c r="L766" s="818"/>
      <c r="M766" s="362"/>
      <c r="N766" s="809"/>
    </row>
    <row r="767" spans="1:14" s="6" customFormat="1" ht="9" customHeight="1">
      <c r="A767" s="820"/>
      <c r="B767" s="23"/>
      <c r="C767" s="821"/>
      <c r="D767" s="821"/>
      <c r="E767" s="821"/>
      <c r="F767" s="822"/>
      <c r="G767" s="427"/>
      <c r="H767" s="718"/>
      <c r="I767" s="718"/>
      <c r="J767" s="718"/>
      <c r="K767" s="718"/>
      <c r="L767" s="718"/>
      <c r="M767" s="360"/>
      <c r="N767" s="809"/>
    </row>
    <row r="768" spans="1:14" s="44" customFormat="1">
      <c r="A768" s="17" t="s">
        <v>937</v>
      </c>
      <c r="B768" s="9"/>
      <c r="C768" s="21"/>
      <c r="D768" s="21"/>
      <c r="E768" s="21"/>
      <c r="F768" s="22"/>
      <c r="G768" s="3"/>
      <c r="H768" s="16"/>
      <c r="I768" s="16"/>
      <c r="J768" s="16"/>
      <c r="K768" s="16"/>
      <c r="L768" s="16"/>
      <c r="M768" s="365"/>
      <c r="N768" s="809"/>
    </row>
    <row r="769" spans="1:14" s="44" customFormat="1" ht="14.45" customHeight="1">
      <c r="A769" s="304"/>
      <c r="B769" s="23" t="s">
        <v>938</v>
      </c>
      <c r="C769" s="514"/>
      <c r="D769" s="514"/>
      <c r="E769" s="21"/>
      <c r="F769" s="22"/>
      <c r="G769" s="3"/>
      <c r="H769" s="16"/>
      <c r="I769" s="16"/>
      <c r="J769" s="16"/>
      <c r="K769" s="16"/>
      <c r="L769" s="16"/>
      <c r="M769" s="365"/>
      <c r="N769" s="809"/>
    </row>
    <row r="770" spans="1:14" s="6" customFormat="1" ht="14.45" customHeight="1">
      <c r="A770" s="820"/>
      <c r="B770" s="23"/>
      <c r="C770" s="418" t="s">
        <v>894</v>
      </c>
      <c r="D770" s="512"/>
      <c r="E770" s="513"/>
      <c r="F770" s="339"/>
      <c r="G770" s="339"/>
      <c r="H770" s="339"/>
      <c r="I770" s="339"/>
      <c r="J770" s="339"/>
      <c r="K770" s="339"/>
      <c r="L770" s="339"/>
      <c r="M770" s="360"/>
      <c r="N770" s="809"/>
    </row>
    <row r="771" spans="1:14" s="5" customFormat="1">
      <c r="A771" s="17" t="s">
        <v>3</v>
      </c>
      <c r="B771" s="23"/>
      <c r="C771" s="879" t="s">
        <v>939</v>
      </c>
      <c r="D771" s="423" t="s">
        <v>826</v>
      </c>
      <c r="E771" s="423">
        <v>10.5</v>
      </c>
      <c r="F771" s="827" t="s">
        <v>940</v>
      </c>
      <c r="G771" s="659">
        <v>4</v>
      </c>
      <c r="H771" s="674">
        <v>1.19</v>
      </c>
      <c r="I771" s="1034">
        <f>SUM(H771/2.2)</f>
        <v>0.54090909090909089</v>
      </c>
      <c r="J771" s="674">
        <v>231</v>
      </c>
      <c r="K771" s="674">
        <v>1206.8</v>
      </c>
      <c r="L771" s="674">
        <f>SUM(K771/2.2)</f>
        <v>548.5454545454545</v>
      </c>
      <c r="M771" s="660"/>
      <c r="N771" s="807">
        <v>13.608000000000001</v>
      </c>
    </row>
    <row r="772" spans="1:14" s="5" customFormat="1" ht="9.9499999999999993" customHeight="1">
      <c r="A772" s="820"/>
      <c r="B772" s="23"/>
      <c r="C772" s="427"/>
      <c r="D772" s="427"/>
      <c r="E772" s="57"/>
      <c r="F772" s="55"/>
      <c r="G772" s="305"/>
      <c r="H772" s="283"/>
      <c r="I772" s="283"/>
      <c r="J772" s="53"/>
      <c r="K772" s="283"/>
      <c r="L772" s="54"/>
      <c r="M772" s="660"/>
      <c r="N772" s="809"/>
    </row>
    <row r="773" spans="1:14" s="5" customFormat="1">
      <c r="A773" s="17" t="s">
        <v>3</v>
      </c>
      <c r="B773" s="23"/>
      <c r="C773" s="416" t="s">
        <v>847</v>
      </c>
      <c r="D773" s="416"/>
      <c r="E773" s="57"/>
      <c r="F773" s="132" t="s">
        <v>848</v>
      </c>
      <c r="G773" s="132" t="s">
        <v>849</v>
      </c>
      <c r="H773" s="448"/>
      <c r="I773" s="131" t="s">
        <v>850</v>
      </c>
      <c r="J773" s="448"/>
      <c r="K773" s="131" t="s">
        <v>851</v>
      </c>
      <c r="L773" s="448"/>
      <c r="M773" s="660"/>
      <c r="N773" s="809"/>
    </row>
    <row r="774" spans="1:14" s="5" customFormat="1" ht="14.25" customHeight="1">
      <c r="A774" s="17" t="s">
        <v>3</v>
      </c>
      <c r="B774" s="23"/>
      <c r="C774" s="427"/>
      <c r="D774" s="427"/>
      <c r="E774" s="57"/>
      <c r="F774" s="133" t="s">
        <v>873</v>
      </c>
      <c r="G774" s="133" t="s">
        <v>874</v>
      </c>
      <c r="H774" s="448"/>
      <c r="I774" s="133" t="s">
        <v>875</v>
      </c>
      <c r="J774" s="448"/>
      <c r="K774" s="134" t="s">
        <v>855</v>
      </c>
      <c r="L774" s="54"/>
      <c r="M774" s="265"/>
      <c r="N774" s="809"/>
    </row>
    <row r="775" spans="1:14" s="5" customFormat="1" ht="14.25" customHeight="1">
      <c r="A775" s="17" t="s">
        <v>3</v>
      </c>
      <c r="B775" s="23"/>
      <c r="C775" s="427"/>
      <c r="D775" s="427"/>
      <c r="E775" s="57"/>
      <c r="F775" s="133" t="s">
        <v>856</v>
      </c>
      <c r="G775" s="133" t="s">
        <v>853</v>
      </c>
      <c r="H775" s="448"/>
      <c r="I775" s="134" t="s">
        <v>854</v>
      </c>
      <c r="J775" s="448"/>
      <c r="K775" s="133" t="s">
        <v>859</v>
      </c>
      <c r="L775" s="54"/>
      <c r="M775" s="266"/>
      <c r="N775" s="809"/>
    </row>
    <row r="776" spans="1:14" s="5" customFormat="1" ht="14.25" customHeight="1">
      <c r="A776" s="17" t="s">
        <v>3</v>
      </c>
      <c r="B776" s="23"/>
      <c r="C776" s="427"/>
      <c r="D776" s="427"/>
      <c r="E776" s="57"/>
      <c r="F776" s="133" t="s">
        <v>876</v>
      </c>
      <c r="G776" s="133" t="s">
        <v>857</v>
      </c>
      <c r="H776" s="448"/>
      <c r="I776" s="190" t="s">
        <v>877</v>
      </c>
      <c r="J776" s="448"/>
      <c r="K776" s="133" t="s">
        <v>878</v>
      </c>
      <c r="L776" s="54"/>
      <c r="M776" s="265"/>
      <c r="N776" s="809"/>
    </row>
    <row r="777" spans="1:14" s="5" customFormat="1" ht="14.25" customHeight="1">
      <c r="A777" s="17" t="s">
        <v>3</v>
      </c>
      <c r="B777" s="23"/>
      <c r="C777" s="427"/>
      <c r="D777" s="427"/>
      <c r="E777" s="57"/>
      <c r="F777" s="133" t="s">
        <v>879</v>
      </c>
      <c r="G777" s="133" t="s">
        <v>861</v>
      </c>
      <c r="H777" s="448"/>
      <c r="I777" s="134" t="s">
        <v>858</v>
      </c>
      <c r="J777" s="448"/>
      <c r="K777" s="133" t="s">
        <v>880</v>
      </c>
      <c r="L777" s="54"/>
      <c r="M777" s="265"/>
      <c r="N777" s="809"/>
    </row>
    <row r="778" spans="1:14" s="5" customFormat="1" ht="14.25" customHeight="1">
      <c r="A778" s="17" t="s">
        <v>3</v>
      </c>
      <c r="B778" s="23"/>
      <c r="C778" s="1"/>
      <c r="D778" s="1"/>
      <c r="E778" s="57"/>
      <c r="F778" s="133" t="s">
        <v>860</v>
      </c>
      <c r="G778" s="133" t="s">
        <v>881</v>
      </c>
      <c r="H778" s="448"/>
      <c r="I778" s="190" t="s">
        <v>882</v>
      </c>
      <c r="J778" s="448"/>
      <c r="K778" s="133" t="s">
        <v>862</v>
      </c>
      <c r="L778" s="54"/>
      <c r="M778" s="265"/>
      <c r="N778" s="809"/>
    </row>
    <row r="779" spans="1:14" s="5" customFormat="1" ht="14.25" customHeight="1">
      <c r="A779" s="17" t="s">
        <v>3</v>
      </c>
      <c r="B779" s="23"/>
      <c r="C779" s="1"/>
      <c r="D779" s="1"/>
      <c r="E779" s="57"/>
      <c r="F779" s="133" t="s">
        <v>863</v>
      </c>
      <c r="G779" s="133" t="s">
        <v>864</v>
      </c>
      <c r="H779" s="448"/>
      <c r="I779" s="190" t="s">
        <v>883</v>
      </c>
      <c r="J779" s="448"/>
      <c r="K779" s="133" t="s">
        <v>884</v>
      </c>
      <c r="L779" s="54"/>
      <c r="M779" s="267"/>
      <c r="N779" s="809"/>
    </row>
    <row r="780" spans="1:14" s="5" customFormat="1" ht="14.25" customHeight="1">
      <c r="A780" s="17" t="s">
        <v>3</v>
      </c>
      <c r="B780" s="23"/>
      <c r="C780" s="1"/>
      <c r="D780" s="1"/>
      <c r="E780" s="57"/>
      <c r="F780" s="133" t="s">
        <v>866</v>
      </c>
      <c r="G780" s="133" t="s">
        <v>867</v>
      </c>
      <c r="H780" s="6"/>
      <c r="I780" s="190" t="s">
        <v>885</v>
      </c>
      <c r="J780" s="6"/>
      <c r="K780" s="133" t="s">
        <v>886</v>
      </c>
      <c r="L780" s="54"/>
      <c r="M780" s="267"/>
      <c r="N780" s="809"/>
    </row>
    <row r="781" spans="1:14" s="6" customFormat="1" ht="14.25" customHeight="1">
      <c r="A781" s="17" t="s">
        <v>3</v>
      </c>
      <c r="B781" s="23"/>
      <c r="C781" s="821"/>
      <c r="D781" s="821"/>
      <c r="E781" s="821"/>
      <c r="F781" s="133" t="s">
        <v>887</v>
      </c>
      <c r="G781" s="133" t="s">
        <v>868</v>
      </c>
      <c r="I781" s="190" t="s">
        <v>888</v>
      </c>
      <c r="K781" s="133" t="s">
        <v>865</v>
      </c>
      <c r="L781" s="54"/>
      <c r="M781" s="267"/>
      <c r="N781" s="809"/>
    </row>
    <row r="782" spans="1:14" s="6" customFormat="1" ht="15.95" customHeight="1">
      <c r="A782" s="820" t="s">
        <v>3</v>
      </c>
      <c r="B782" s="23"/>
      <c r="C782" s="821"/>
      <c r="D782" s="821"/>
      <c r="E782" s="821"/>
      <c r="F782" s="299" t="s">
        <v>3</v>
      </c>
      <c r="G782" s="427"/>
      <c r="H782" s="718"/>
      <c r="I782" s="718"/>
      <c r="J782" s="718"/>
      <c r="K782" s="718"/>
      <c r="L782" s="718"/>
      <c r="M782" s="360"/>
      <c r="N782" s="809"/>
    </row>
    <row r="783" spans="1:14" s="44" customFormat="1">
      <c r="A783" s="17" t="s">
        <v>941</v>
      </c>
      <c r="B783" s="9"/>
      <c r="C783" s="21"/>
      <c r="D783" s="21"/>
      <c r="E783" s="21"/>
      <c r="F783" s="22"/>
      <c r="G783" s="3"/>
      <c r="H783" s="16"/>
      <c r="I783" s="16"/>
      <c r="J783" s="16"/>
      <c r="K783" s="16"/>
      <c r="L783" s="16"/>
      <c r="M783" s="365"/>
      <c r="N783" s="809"/>
    </row>
    <row r="784" spans="1:14" s="6" customFormat="1" ht="14.45" customHeight="1">
      <c r="A784" s="820" t="s">
        <v>218</v>
      </c>
      <c r="B784" s="23" t="s">
        <v>942</v>
      </c>
      <c r="C784" s="821"/>
      <c r="D784" s="821"/>
      <c r="E784" s="821"/>
      <c r="F784" s="822"/>
      <c r="G784" s="427"/>
      <c r="H784" s="718"/>
      <c r="I784" s="718"/>
      <c r="J784" s="718"/>
      <c r="K784" s="718"/>
      <c r="L784" s="718"/>
      <c r="M784" s="360"/>
      <c r="N784" s="809"/>
    </row>
    <row r="785" spans="1:14" s="178" customFormat="1" ht="24" customHeight="1">
      <c r="A785" s="17"/>
      <c r="B785" s="306" t="s">
        <v>218</v>
      </c>
      <c r="C785" s="824" t="s">
        <v>943</v>
      </c>
      <c r="D785" s="423" t="s">
        <v>826</v>
      </c>
      <c r="E785" s="430">
        <v>10.5</v>
      </c>
      <c r="F785" s="588" t="s">
        <v>944</v>
      </c>
      <c r="G785" s="824">
        <v>4</v>
      </c>
      <c r="H785" s="745">
        <v>1.19</v>
      </c>
      <c r="I785" s="1052">
        <f>SUM(H785/2.2)</f>
        <v>0.54090909090909089</v>
      </c>
      <c r="J785" s="674">
        <v>231</v>
      </c>
      <c r="K785" s="1053">
        <v>1206.8</v>
      </c>
      <c r="L785" s="745">
        <f>K785/2.2</f>
        <v>548.5454545454545</v>
      </c>
      <c r="M785" s="267"/>
      <c r="N785" s="807">
        <v>8.0754545454545443</v>
      </c>
    </row>
    <row r="786" spans="1:14" s="5" customFormat="1" ht="9" customHeight="1">
      <c r="A786" s="820"/>
      <c r="B786" s="23"/>
      <c r="C786" s="427"/>
      <c r="D786" s="427"/>
      <c r="E786" s="427"/>
      <c r="F786" s="421"/>
      <c r="G786" s="1054"/>
      <c r="H786" s="1055"/>
      <c r="I786" s="1055"/>
      <c r="J786" s="1055"/>
      <c r="K786" s="1055"/>
      <c r="L786" s="1055"/>
      <c r="M786" s="660"/>
      <c r="N786" s="809"/>
    </row>
    <row r="787" spans="1:14" s="6" customFormat="1" ht="13.5" customHeight="1">
      <c r="A787" s="820"/>
      <c r="B787" s="23"/>
      <c r="C787" s="418" t="s">
        <v>894</v>
      </c>
      <c r="D787" s="512"/>
      <c r="E787" s="513"/>
      <c r="F787" s="339"/>
      <c r="G787" s="339"/>
      <c r="H787" s="339"/>
      <c r="I787" s="339"/>
      <c r="J787" s="339"/>
      <c r="K787" s="339"/>
      <c r="L787" s="339"/>
      <c r="M787" s="360"/>
      <c r="N787" s="809"/>
    </row>
    <row r="788" spans="1:14" s="5" customFormat="1">
      <c r="A788" s="17"/>
      <c r="B788" s="23"/>
      <c r="C788" s="879" t="s">
        <v>945</v>
      </c>
      <c r="D788" s="423" t="s">
        <v>826</v>
      </c>
      <c r="E788" s="423">
        <v>10.5</v>
      </c>
      <c r="F788" s="827" t="s">
        <v>946</v>
      </c>
      <c r="G788" s="659">
        <v>4</v>
      </c>
      <c r="H788" s="674">
        <v>1.19</v>
      </c>
      <c r="I788" s="1034">
        <f>SUM(H788/2.2)</f>
        <v>0.54090909090909089</v>
      </c>
      <c r="J788" s="674">
        <v>231</v>
      </c>
      <c r="K788" s="433">
        <v>1206.8</v>
      </c>
      <c r="L788" s="674">
        <f>K788/2.2</f>
        <v>548.5454545454545</v>
      </c>
      <c r="M788" s="660"/>
      <c r="N788" s="807">
        <v>13.608000000000001</v>
      </c>
    </row>
    <row r="789" spans="1:14" s="5" customFormat="1" ht="9.9499999999999993" customHeight="1">
      <c r="A789" s="820"/>
      <c r="B789" s="23"/>
      <c r="C789" s="427"/>
      <c r="D789" s="427"/>
      <c r="E789" s="57"/>
      <c r="F789" s="55"/>
      <c r="G789" s="305"/>
      <c r="H789" s="283"/>
      <c r="I789" s="283"/>
      <c r="J789" s="257"/>
      <c r="K789" s="283"/>
      <c r="L789" s="53"/>
      <c r="M789" s="660"/>
      <c r="N789" s="809"/>
    </row>
    <row r="790" spans="1:14" s="5" customFormat="1">
      <c r="A790" s="17"/>
      <c r="B790" s="23"/>
      <c r="C790" s="416" t="s">
        <v>847</v>
      </c>
      <c r="D790" s="416"/>
      <c r="E790" s="57"/>
      <c r="F790" s="132" t="s">
        <v>848</v>
      </c>
      <c r="G790" s="132" t="s">
        <v>849</v>
      </c>
      <c r="H790" s="448"/>
      <c r="I790" s="131" t="s">
        <v>850</v>
      </c>
      <c r="J790" s="448"/>
      <c r="K790" s="131" t="s">
        <v>851</v>
      </c>
      <c r="L790" s="448"/>
      <c r="M790" s="660"/>
      <c r="N790" s="809"/>
    </row>
    <row r="791" spans="1:14" s="5" customFormat="1" ht="14.25" customHeight="1">
      <c r="A791" s="17"/>
      <c r="B791" s="23"/>
      <c r="C791" s="427"/>
      <c r="D791" s="427"/>
      <c r="E791" s="57"/>
      <c r="F791" s="133" t="s">
        <v>873</v>
      </c>
      <c r="G791" s="133" t="s">
        <v>874</v>
      </c>
      <c r="H791" s="448"/>
      <c r="I791" s="133" t="s">
        <v>875</v>
      </c>
      <c r="J791" s="448"/>
      <c r="K791" s="134" t="s">
        <v>855</v>
      </c>
      <c r="L791" s="54"/>
      <c r="M791" s="660"/>
      <c r="N791" s="809"/>
    </row>
    <row r="792" spans="1:14" s="5" customFormat="1" ht="14.25" customHeight="1">
      <c r="A792" s="17"/>
      <c r="B792" s="23"/>
      <c r="C792" s="427"/>
      <c r="D792" s="427"/>
      <c r="E792" s="57"/>
      <c r="F792" s="133" t="s">
        <v>856</v>
      </c>
      <c r="G792" s="133" t="s">
        <v>853</v>
      </c>
      <c r="H792" s="448"/>
      <c r="I792" s="134" t="s">
        <v>854</v>
      </c>
      <c r="J792" s="448"/>
      <c r="K792" s="133" t="s">
        <v>859</v>
      </c>
      <c r="L792" s="54"/>
      <c r="M792" s="660"/>
      <c r="N792" s="809"/>
    </row>
    <row r="793" spans="1:14" s="5" customFormat="1" ht="14.25" customHeight="1">
      <c r="A793" s="17"/>
      <c r="B793" s="23"/>
      <c r="C793" s="427"/>
      <c r="D793" s="427"/>
      <c r="E793" s="57"/>
      <c r="F793" s="133" t="s">
        <v>876</v>
      </c>
      <c r="G793" s="133" t="s">
        <v>857</v>
      </c>
      <c r="H793" s="448"/>
      <c r="I793" s="190" t="s">
        <v>877</v>
      </c>
      <c r="J793" s="448"/>
      <c r="K793" s="133" t="s">
        <v>878</v>
      </c>
      <c r="L793" s="54"/>
      <c r="M793" s="660"/>
      <c r="N793" s="809"/>
    </row>
    <row r="794" spans="1:14" s="5" customFormat="1" ht="14.25" customHeight="1">
      <c r="A794" s="17"/>
      <c r="B794" s="23"/>
      <c r="C794" s="427"/>
      <c r="D794" s="427"/>
      <c r="E794" s="57"/>
      <c r="F794" s="133" t="s">
        <v>879</v>
      </c>
      <c r="G794" s="133" t="s">
        <v>861</v>
      </c>
      <c r="H794" s="448"/>
      <c r="I794" s="134" t="s">
        <v>858</v>
      </c>
      <c r="J794" s="448"/>
      <c r="K794" s="133" t="s">
        <v>880</v>
      </c>
      <c r="L794" s="54"/>
      <c r="M794" s="660"/>
      <c r="N794" s="809"/>
    </row>
    <row r="795" spans="1:14" s="5" customFormat="1" ht="14.25" customHeight="1">
      <c r="A795" s="17"/>
      <c r="B795" s="23"/>
      <c r="C795" s="1"/>
      <c r="D795" s="1"/>
      <c r="E795" s="57"/>
      <c r="F795" s="133" t="s">
        <v>860</v>
      </c>
      <c r="G795" s="133" t="s">
        <v>881</v>
      </c>
      <c r="H795" s="448"/>
      <c r="I795" s="190" t="s">
        <v>882</v>
      </c>
      <c r="J795" s="448"/>
      <c r="K795" s="133" t="s">
        <v>862</v>
      </c>
      <c r="L795" s="54"/>
      <c r="M795" s="660"/>
      <c r="N795" s="809"/>
    </row>
    <row r="796" spans="1:14" s="5" customFormat="1" ht="14.25" customHeight="1">
      <c r="A796" s="17"/>
      <c r="B796" s="23"/>
      <c r="C796" s="1"/>
      <c r="D796" s="1"/>
      <c r="E796" s="57"/>
      <c r="F796" s="133" t="s">
        <v>863</v>
      </c>
      <c r="G796" s="133" t="s">
        <v>864</v>
      </c>
      <c r="H796" s="448"/>
      <c r="I796" s="190" t="s">
        <v>883</v>
      </c>
      <c r="J796" s="448"/>
      <c r="K796" s="133" t="s">
        <v>884</v>
      </c>
      <c r="L796" s="54"/>
      <c r="M796" s="660"/>
      <c r="N796" s="809"/>
    </row>
    <row r="797" spans="1:14" s="5" customFormat="1" ht="14.25" customHeight="1">
      <c r="A797" s="17"/>
      <c r="B797" s="23"/>
      <c r="C797" s="427"/>
      <c r="D797" s="427"/>
      <c r="E797" s="57"/>
      <c r="F797" s="133" t="s">
        <v>866</v>
      </c>
      <c r="G797" s="133" t="s">
        <v>867</v>
      </c>
      <c r="H797" s="6"/>
      <c r="I797" s="190" t="s">
        <v>885</v>
      </c>
      <c r="J797" s="6"/>
      <c r="K797" s="133" t="s">
        <v>886</v>
      </c>
      <c r="L797" s="54"/>
      <c r="M797" s="660"/>
      <c r="N797" s="809"/>
    </row>
    <row r="798" spans="1:14" s="5" customFormat="1" ht="14.25" customHeight="1">
      <c r="A798" s="17"/>
      <c r="B798" s="23"/>
      <c r="C798" s="427"/>
      <c r="D798" s="427"/>
      <c r="E798" s="57"/>
      <c r="F798" s="324" t="s">
        <v>887</v>
      </c>
      <c r="G798" s="133" t="s">
        <v>868</v>
      </c>
      <c r="H798" s="6"/>
      <c r="I798" s="190" t="s">
        <v>888</v>
      </c>
      <c r="J798" s="6"/>
      <c r="K798" s="133" t="s">
        <v>865</v>
      </c>
      <c r="L798" s="54"/>
      <c r="M798" s="660"/>
      <c r="N798" s="809"/>
    </row>
    <row r="799" spans="1:14" s="6" customFormat="1" ht="21" customHeight="1">
      <c r="A799" s="17" t="s">
        <v>947</v>
      </c>
      <c r="B799" s="307"/>
      <c r="C799" s="21"/>
      <c r="D799" s="21"/>
      <c r="E799" s="21"/>
      <c r="F799" s="22"/>
      <c r="G799" s="3"/>
      <c r="H799" s="117"/>
      <c r="I799" s="117"/>
      <c r="J799" s="117"/>
      <c r="K799" s="117"/>
      <c r="L799" s="117"/>
      <c r="M799" s="360"/>
      <c r="N799" s="809"/>
    </row>
    <row r="800" spans="1:14" s="6" customFormat="1" ht="15" customHeight="1">
      <c r="A800" s="448"/>
      <c r="B800" s="14" t="s">
        <v>948</v>
      </c>
      <c r="C800" s="427"/>
      <c r="D800" s="427"/>
      <c r="E800" s="427"/>
      <c r="F800" s="449"/>
      <c r="G800" s="427"/>
      <c r="H800" s="1056"/>
      <c r="I800" s="1056"/>
      <c r="J800" s="1056"/>
      <c r="K800" s="1056"/>
      <c r="L800" s="1056"/>
      <c r="M800" s="360"/>
      <c r="N800" s="809"/>
    </row>
    <row r="801" spans="1:14" s="6" customFormat="1" ht="15" customHeight="1">
      <c r="A801" s="820"/>
      <c r="B801" s="23"/>
      <c r="C801" s="417" t="s">
        <v>894</v>
      </c>
      <c r="D801" s="510"/>
      <c r="E801" s="505"/>
      <c r="F801" s="340"/>
      <c r="G801" s="340"/>
      <c r="H801" s="340"/>
      <c r="I801" s="340"/>
      <c r="J801" s="340"/>
      <c r="K801" s="340"/>
      <c r="L801" s="13"/>
      <c r="M801" s="360"/>
      <c r="N801" s="809"/>
    </row>
    <row r="802" spans="1:14" s="6" customFormat="1" ht="15" customHeight="1">
      <c r="A802" s="17"/>
      <c r="B802" s="23"/>
      <c r="C802" s="1057" t="s">
        <v>949</v>
      </c>
      <c r="D802" s="423" t="s">
        <v>826</v>
      </c>
      <c r="E802" s="423">
        <v>10.1</v>
      </c>
      <c r="F802" s="308" t="s">
        <v>940</v>
      </c>
      <c r="G802" s="659">
        <v>4</v>
      </c>
      <c r="H802" s="433">
        <v>1.19</v>
      </c>
      <c r="I802" s="1058">
        <f>SUM(H802/2.2)</f>
        <v>0.54090909090909089</v>
      </c>
      <c r="J802" s="433">
        <v>324</v>
      </c>
      <c r="K802" s="433">
        <v>1794</v>
      </c>
      <c r="L802" s="433">
        <f>K802/2.2</f>
        <v>815.45454545454538</v>
      </c>
      <c r="M802" s="360"/>
      <c r="N802" s="807">
        <v>17.216181818181816</v>
      </c>
    </row>
    <row r="803" spans="1:14" s="6" customFormat="1" ht="15" customHeight="1">
      <c r="A803" s="17"/>
      <c r="B803" s="448"/>
      <c r="C803" s="1057" t="s">
        <v>950</v>
      </c>
      <c r="D803" s="423" t="s">
        <v>826</v>
      </c>
      <c r="E803" s="423">
        <v>10.1</v>
      </c>
      <c r="F803" s="308" t="s">
        <v>951</v>
      </c>
      <c r="G803" s="659">
        <v>4</v>
      </c>
      <c r="H803" s="433">
        <v>1.19</v>
      </c>
      <c r="I803" s="1058">
        <f>SUM(H803/2.2)</f>
        <v>0.54090909090909089</v>
      </c>
      <c r="J803" s="433">
        <v>324</v>
      </c>
      <c r="K803" s="433">
        <v>1794</v>
      </c>
      <c r="L803" s="433">
        <f>K803/2.2</f>
        <v>815.45454545454538</v>
      </c>
      <c r="M803" s="360"/>
      <c r="N803" s="807">
        <v>17.216181818181816</v>
      </c>
    </row>
    <row r="804" spans="1:14" s="6" customFormat="1" ht="15" customHeight="1">
      <c r="A804" s="17"/>
      <c r="B804" s="448"/>
      <c r="C804" s="427"/>
      <c r="D804" s="427"/>
      <c r="E804" s="427"/>
      <c r="F804" s="411" t="s">
        <v>952</v>
      </c>
      <c r="G804" s="348"/>
      <c r="H804" s="348"/>
      <c r="I804" s="348"/>
      <c r="J804" s="348"/>
      <c r="K804" s="429"/>
      <c r="L804" s="429"/>
      <c r="M804" s="360"/>
      <c r="N804" s="809"/>
    </row>
    <row r="805" spans="1:14" s="6" customFormat="1" ht="15" customHeight="1">
      <c r="A805" s="17"/>
      <c r="B805" s="448"/>
      <c r="C805" s="416" t="s">
        <v>847</v>
      </c>
      <c r="D805" s="416"/>
      <c r="E805" s="530"/>
      <c r="F805" s="132" t="s">
        <v>848</v>
      </c>
      <c r="G805" s="132" t="s">
        <v>849</v>
      </c>
      <c r="H805" s="448"/>
      <c r="I805" s="131" t="s">
        <v>850</v>
      </c>
      <c r="J805" s="448"/>
      <c r="K805" s="131" t="s">
        <v>851</v>
      </c>
      <c r="L805" s="448"/>
      <c r="M805" s="360"/>
      <c r="N805" s="809"/>
    </row>
    <row r="806" spans="1:14" s="6" customFormat="1" ht="15" customHeight="1">
      <c r="A806" s="17"/>
      <c r="B806" s="448"/>
      <c r="C806" s="509"/>
      <c r="D806" s="509"/>
      <c r="E806" s="530"/>
      <c r="F806" s="412" t="s">
        <v>873</v>
      </c>
      <c r="G806" s="190" t="s">
        <v>874</v>
      </c>
      <c r="H806" s="448"/>
      <c r="I806" s="190" t="s">
        <v>875</v>
      </c>
      <c r="J806" s="448"/>
      <c r="K806" s="134" t="s">
        <v>855</v>
      </c>
      <c r="L806" s="54"/>
      <c r="M806" s="360"/>
      <c r="N806" s="809"/>
    </row>
    <row r="807" spans="1:14" s="6" customFormat="1" ht="15" customHeight="1">
      <c r="A807" s="17"/>
      <c r="B807" s="448"/>
      <c r="C807" s="515" t="s">
        <v>953</v>
      </c>
      <c r="D807" s="515"/>
      <c r="E807" s="530"/>
      <c r="F807" s="133" t="s">
        <v>856</v>
      </c>
      <c r="G807" s="133" t="s">
        <v>853</v>
      </c>
      <c r="H807" s="448"/>
      <c r="I807" s="133" t="s">
        <v>854</v>
      </c>
      <c r="J807" s="448"/>
      <c r="K807" s="133" t="s">
        <v>859</v>
      </c>
      <c r="L807" s="54"/>
      <c r="M807" s="360"/>
      <c r="N807" s="809"/>
    </row>
    <row r="808" spans="1:14" s="6" customFormat="1" ht="15" customHeight="1">
      <c r="A808" s="17"/>
      <c r="B808" s="448"/>
      <c r="C808" s="515" t="s">
        <v>954</v>
      </c>
      <c r="D808" s="515"/>
      <c r="E808" s="530"/>
      <c r="F808" s="133" t="s">
        <v>876</v>
      </c>
      <c r="G808" s="133" t="s">
        <v>857</v>
      </c>
      <c r="H808" s="448"/>
      <c r="I808" s="190" t="s">
        <v>877</v>
      </c>
      <c r="J808" s="448"/>
      <c r="K808" s="190" t="s">
        <v>878</v>
      </c>
      <c r="L808" s="54"/>
      <c r="M808" s="360"/>
      <c r="N808" s="809"/>
    </row>
    <row r="809" spans="1:14" s="6" customFormat="1" ht="15" customHeight="1">
      <c r="A809" s="17"/>
      <c r="B809" s="23"/>
      <c r="C809" s="427"/>
      <c r="D809" s="427"/>
      <c r="E809" s="57"/>
      <c r="F809" s="133" t="s">
        <v>879</v>
      </c>
      <c r="G809" s="133" t="s">
        <v>861</v>
      </c>
      <c r="H809" s="448"/>
      <c r="I809" s="134" t="s">
        <v>858</v>
      </c>
      <c r="J809" s="448"/>
      <c r="K809" s="133" t="s">
        <v>880</v>
      </c>
      <c r="L809" s="54"/>
      <c r="M809" s="360"/>
      <c r="N809" s="809"/>
    </row>
    <row r="810" spans="1:14" s="6" customFormat="1" ht="15" customHeight="1">
      <c r="A810" s="17"/>
      <c r="B810" s="448"/>
      <c r="C810" s="427"/>
      <c r="D810" s="427"/>
      <c r="E810" s="427"/>
      <c r="F810" s="133" t="s">
        <v>860</v>
      </c>
      <c r="G810" s="133" t="s">
        <v>881</v>
      </c>
      <c r="H810" s="448"/>
      <c r="I810" s="190" t="s">
        <v>882</v>
      </c>
      <c r="J810" s="448"/>
      <c r="K810" s="133" t="s">
        <v>862</v>
      </c>
      <c r="L810" s="54"/>
      <c r="M810" s="360"/>
      <c r="N810" s="809"/>
    </row>
    <row r="811" spans="1:14" s="6" customFormat="1" ht="15" customHeight="1">
      <c r="A811" s="17"/>
      <c r="B811" s="448"/>
      <c r="C811" s="427"/>
      <c r="D811" s="427"/>
      <c r="E811" s="427"/>
      <c r="F811" s="133" t="s">
        <v>863</v>
      </c>
      <c r="G811" s="133" t="s">
        <v>864</v>
      </c>
      <c r="H811" s="448"/>
      <c r="I811" s="190" t="s">
        <v>883</v>
      </c>
      <c r="J811" s="448"/>
      <c r="K811" s="190" t="s">
        <v>884</v>
      </c>
      <c r="L811" s="54"/>
      <c r="M811" s="360"/>
      <c r="N811" s="809"/>
    </row>
    <row r="812" spans="1:14" s="6" customFormat="1" ht="15" customHeight="1">
      <c r="A812" s="17"/>
      <c r="B812" s="448"/>
      <c r="C812" s="427"/>
      <c r="D812" s="427"/>
      <c r="E812" s="427"/>
      <c r="F812" s="133" t="s">
        <v>866</v>
      </c>
      <c r="G812" s="133" t="s">
        <v>867</v>
      </c>
      <c r="I812" s="190" t="s">
        <v>885</v>
      </c>
      <c r="K812" s="133" t="s">
        <v>886</v>
      </c>
      <c r="L812" s="54"/>
      <c r="M812" s="360"/>
      <c r="N812" s="809"/>
    </row>
    <row r="813" spans="1:14" s="6" customFormat="1" ht="15" customHeight="1">
      <c r="A813" s="17"/>
      <c r="B813" s="448"/>
      <c r="C813" s="427"/>
      <c r="D813" s="427"/>
      <c r="E813" s="427"/>
      <c r="F813" s="133" t="s">
        <v>887</v>
      </c>
      <c r="G813" s="133" t="s">
        <v>868</v>
      </c>
      <c r="I813" s="190" t="s">
        <v>888</v>
      </c>
      <c r="K813" s="133" t="s">
        <v>865</v>
      </c>
      <c r="L813" s="54"/>
      <c r="M813" s="360"/>
      <c r="N813" s="809"/>
    </row>
    <row r="814" spans="1:14" s="6" customFormat="1">
      <c r="A814" s="146"/>
      <c r="B814" s="404"/>
      <c r="C814" s="470"/>
      <c r="D814" s="470"/>
      <c r="E814" s="832"/>
      <c r="F814" s="147"/>
      <c r="G814" s="148"/>
      <c r="H814" s="149"/>
      <c r="I814" s="149"/>
      <c r="J814" s="149"/>
      <c r="K814" s="149"/>
      <c r="L814" s="149"/>
      <c r="M814" s="360"/>
      <c r="N814" s="809"/>
    </row>
    <row r="815" spans="1:14" s="6" customFormat="1">
      <c r="A815" s="448"/>
      <c r="B815" s="14"/>
      <c r="C815" s="427"/>
      <c r="D815" s="427"/>
      <c r="E815" s="427"/>
      <c r="F815" s="449"/>
      <c r="G815" s="427"/>
      <c r="H815" s="718"/>
      <c r="I815" s="718"/>
      <c r="J815" s="718"/>
      <c r="K815" s="718"/>
      <c r="L815" s="718"/>
      <c r="M815" s="360"/>
      <c r="N815" s="809"/>
    </row>
    <row r="816" spans="1:14" s="6" customFormat="1" ht="14.25" customHeight="1">
      <c r="A816" s="833"/>
      <c r="B816" s="151"/>
      <c r="C816" s="516"/>
      <c r="D816" s="516"/>
      <c r="E816" s="227"/>
      <c r="F816" s="347"/>
      <c r="G816" s="347"/>
      <c r="H816" s="347"/>
      <c r="I816" s="347"/>
      <c r="J816" s="1059"/>
      <c r="K816" s="153"/>
      <c r="L816" s="153"/>
      <c r="M816" s="360"/>
      <c r="N816" s="809"/>
    </row>
    <row r="817" spans="1:14" s="6" customFormat="1">
      <c r="A817" s="146"/>
      <c r="B817" s="151"/>
      <c r="C817" s="834"/>
      <c r="D817" s="834"/>
      <c r="E817" s="908"/>
      <c r="F817" s="405"/>
      <c r="G817" s="834"/>
      <c r="H817" s="835"/>
      <c r="I817" s="1060"/>
      <c r="J817" s="835"/>
      <c r="K817" s="835"/>
      <c r="L817" s="835"/>
      <c r="M817" s="360"/>
      <c r="N817" s="809"/>
    </row>
    <row r="818" spans="1:14" s="44" customFormat="1">
      <c r="A818" s="146"/>
      <c r="B818" s="406"/>
      <c r="C818" s="517"/>
      <c r="D818" s="517"/>
      <c r="E818" s="517"/>
      <c r="F818" s="406"/>
      <c r="G818" s="406"/>
      <c r="H818" s="406"/>
      <c r="I818" s="406"/>
      <c r="J818" s="406"/>
      <c r="K818" s="406"/>
      <c r="L818" s="406"/>
      <c r="M818" s="365"/>
      <c r="N818" s="809"/>
    </row>
    <row r="819" spans="1:14" s="6" customFormat="1" ht="15" customHeight="1">
      <c r="A819" s="146"/>
      <c r="B819" s="406"/>
      <c r="C819" s="427"/>
      <c r="D819" s="427"/>
      <c r="E819" s="427"/>
      <c r="F819" s="407"/>
      <c r="G819" s="407"/>
      <c r="H819" s="407"/>
      <c r="I819" s="408"/>
      <c r="J819" s="407"/>
      <c r="K819" s="407"/>
      <c r="L819" s="406"/>
      <c r="M819" s="360"/>
      <c r="N819" s="809"/>
    </row>
    <row r="820" spans="1:14" s="6" customFormat="1" ht="15" customHeight="1" thickBot="1">
      <c r="A820" s="146"/>
      <c r="B820" s="406"/>
      <c r="C820" s="427"/>
      <c r="D820" s="427"/>
      <c r="E820" s="427"/>
      <c r="F820" s="407"/>
      <c r="G820" s="407"/>
      <c r="H820" s="407"/>
      <c r="I820" s="408"/>
      <c r="J820" s="407"/>
      <c r="K820" s="407"/>
      <c r="L820" s="406"/>
      <c r="M820" s="360"/>
      <c r="N820" s="809"/>
    </row>
    <row r="821" spans="1:14" s="5" customFormat="1" ht="51" customHeight="1" thickBot="1">
      <c r="A821" s="549"/>
      <c r="B821" s="617"/>
      <c r="C821" s="618" t="s">
        <v>207</v>
      </c>
      <c r="D821" s="619" t="s">
        <v>250</v>
      </c>
      <c r="E821" s="1224" t="s">
        <v>209</v>
      </c>
      <c r="F821" s="1225"/>
      <c r="G821" s="618" t="s">
        <v>210</v>
      </c>
      <c r="H821" s="620" t="s">
        <v>211</v>
      </c>
      <c r="I821" s="620" t="s">
        <v>212</v>
      </c>
      <c r="J821" s="620" t="s">
        <v>213</v>
      </c>
      <c r="K821" s="620" t="s">
        <v>214</v>
      </c>
      <c r="L821" s="620" t="s">
        <v>215</v>
      </c>
      <c r="M821" s="660"/>
      <c r="N821" s="809"/>
    </row>
    <row r="822" spans="1:14" s="5" customFormat="1" ht="15" customHeight="1">
      <c r="A822" s="146"/>
      <c r="B822" s="448"/>
      <c r="C822" s="427"/>
      <c r="D822" s="427"/>
      <c r="E822" s="427"/>
      <c r="F822" s="407"/>
      <c r="G822" s="409"/>
      <c r="H822" s="409"/>
      <c r="I822" s="409"/>
      <c r="J822" s="409"/>
      <c r="K822" s="448"/>
      <c r="L822" s="406"/>
      <c r="M822" s="660"/>
      <c r="N822" s="809"/>
    </row>
    <row r="823" spans="1:14" s="2" customFormat="1" ht="15.75" customHeight="1">
      <c r="A823" s="559" t="s">
        <v>140</v>
      </c>
      <c r="B823" s="569"/>
      <c r="C823" s="561"/>
      <c r="D823" s="561"/>
      <c r="E823" s="561"/>
      <c r="F823" s="817"/>
      <c r="G823" s="563"/>
      <c r="H823" s="818"/>
      <c r="I823" s="818"/>
      <c r="J823" s="818"/>
      <c r="K823" s="818"/>
      <c r="L823" s="818"/>
      <c r="M823" s="362"/>
      <c r="N823" s="809"/>
    </row>
    <row r="824" spans="1:14" s="2" customFormat="1">
      <c r="A824" s="25"/>
      <c r="B824" s="68"/>
      <c r="C824" s="65"/>
      <c r="D824" s="65"/>
      <c r="E824" s="65"/>
      <c r="F824" s="70"/>
      <c r="G824" s="57"/>
      <c r="H824" s="232"/>
      <c r="I824" s="232"/>
      <c r="J824" s="232"/>
      <c r="K824" s="232"/>
      <c r="L824" s="232"/>
      <c r="M824" s="362"/>
      <c r="N824" s="809"/>
    </row>
    <row r="825" spans="1:14" ht="15.75" customHeight="1">
      <c r="A825" s="571" t="s">
        <v>955</v>
      </c>
      <c r="B825" s="560"/>
      <c r="C825" s="561"/>
      <c r="D825" s="561"/>
      <c r="E825" s="562"/>
      <c r="F825" s="563"/>
      <c r="G825" s="564"/>
      <c r="H825" s="572" t="s">
        <v>3</v>
      </c>
      <c r="I825" s="572" t="s">
        <v>3</v>
      </c>
      <c r="J825" s="572" t="s">
        <v>3</v>
      </c>
      <c r="K825" s="564"/>
      <c r="L825" s="564"/>
      <c r="M825" s="363"/>
    </row>
    <row r="826" spans="1:14">
      <c r="A826" s="25"/>
      <c r="B826" s="278"/>
      <c r="C826" s="65"/>
      <c r="D826" s="65"/>
      <c r="E826" s="519"/>
      <c r="F826" s="57"/>
      <c r="G826" s="67"/>
      <c r="H826" s="67"/>
      <c r="I826" s="67"/>
      <c r="J826" s="67"/>
      <c r="K826" s="67"/>
      <c r="L826" s="67"/>
      <c r="M826" s="363"/>
    </row>
    <row r="827" spans="1:14" ht="13.5" customHeight="1">
      <c r="A827" s="146" t="s">
        <v>956</v>
      </c>
      <c r="B827" s="831"/>
      <c r="C827" s="427"/>
      <c r="D827" s="427"/>
      <c r="E827" s="427"/>
      <c r="F827" s="449"/>
      <c r="G827" s="427"/>
      <c r="H827" s="823"/>
      <c r="I827" s="823"/>
      <c r="J827" s="823"/>
      <c r="K827" s="823"/>
      <c r="L827" s="823"/>
      <c r="M827" s="363"/>
    </row>
    <row r="828" spans="1:14" ht="13.5" customHeight="1">
      <c r="A828" s="833"/>
      <c r="B828" s="151" t="s">
        <v>957</v>
      </c>
      <c r="C828" s="427"/>
      <c r="D828" s="427"/>
      <c r="E828" s="427"/>
      <c r="F828" s="449"/>
      <c r="G828" s="427"/>
      <c r="H828" s="823"/>
      <c r="I828" s="823"/>
      <c r="J828" s="823"/>
      <c r="K828" s="823"/>
      <c r="L828" s="823"/>
      <c r="M828" s="363"/>
    </row>
    <row r="829" spans="1:14" ht="13.5" customHeight="1">
      <c r="A829" s="146"/>
      <c r="B829" s="448"/>
      <c r="C829" s="1061">
        <v>8100514</v>
      </c>
      <c r="D829" s="586" t="s">
        <v>958</v>
      </c>
      <c r="E829" s="1061">
        <v>1</v>
      </c>
      <c r="F829" s="587" t="s">
        <v>959</v>
      </c>
      <c r="G829" s="1061">
        <v>14</v>
      </c>
      <c r="H829" s="1062">
        <v>1.6</v>
      </c>
      <c r="I829" s="1062">
        <f t="shared" ref="I829:I834" si="2">H829/2.2</f>
        <v>0.72727272727272729</v>
      </c>
      <c r="J829" s="1063">
        <v>30</v>
      </c>
      <c r="K829" s="1064">
        <f t="shared" ref="K829:K834" si="3">H829*G829*J829</f>
        <v>672.00000000000011</v>
      </c>
      <c r="L829" s="1065">
        <f t="shared" ref="L829:L834" si="4">K829/2.2</f>
        <v>305.4545454545455</v>
      </c>
      <c r="M829" s="363"/>
      <c r="N829" s="807">
        <v>13.125</v>
      </c>
    </row>
    <row r="830" spans="1:14" ht="13.5" customHeight="1">
      <c r="A830" s="146"/>
      <c r="B830" s="448"/>
      <c r="C830" s="423">
        <v>8100614</v>
      </c>
      <c r="D830" s="430" t="s">
        <v>960</v>
      </c>
      <c r="E830" s="423">
        <v>1</v>
      </c>
      <c r="F830" s="154" t="s">
        <v>961</v>
      </c>
      <c r="G830" s="423">
        <v>14</v>
      </c>
      <c r="H830" s="993">
        <v>1.6</v>
      </c>
      <c r="I830" s="993">
        <f t="shared" si="2"/>
        <v>0.72727272727272729</v>
      </c>
      <c r="J830" s="1066">
        <v>30</v>
      </c>
      <c r="K830" s="846">
        <f t="shared" si="3"/>
        <v>672.00000000000011</v>
      </c>
      <c r="L830" s="434">
        <f t="shared" si="4"/>
        <v>305.4545454545455</v>
      </c>
      <c r="M830" s="363"/>
      <c r="N830" s="807">
        <v>13.125</v>
      </c>
    </row>
    <row r="831" spans="1:14" ht="13.5" customHeight="1">
      <c r="A831" s="146"/>
      <c r="B831" s="448"/>
      <c r="C831" s="423">
        <v>8100714</v>
      </c>
      <c r="D831" s="430" t="s">
        <v>962</v>
      </c>
      <c r="E831" s="423">
        <v>1</v>
      </c>
      <c r="F831" s="154" t="s">
        <v>963</v>
      </c>
      <c r="G831" s="423">
        <v>14</v>
      </c>
      <c r="H831" s="993">
        <v>1.6</v>
      </c>
      <c r="I831" s="993">
        <f t="shared" si="2"/>
        <v>0.72727272727272729</v>
      </c>
      <c r="J831" s="433">
        <v>30</v>
      </c>
      <c r="K831" s="846">
        <f t="shared" si="3"/>
        <v>672.00000000000011</v>
      </c>
      <c r="L831" s="434">
        <f t="shared" si="4"/>
        <v>305.4545454545455</v>
      </c>
      <c r="M831" s="363"/>
      <c r="N831" s="807">
        <v>13.125</v>
      </c>
    </row>
    <row r="832" spans="1:14" ht="13.5" customHeight="1">
      <c r="A832" s="146"/>
      <c r="B832" s="448"/>
      <c r="C832" s="423">
        <v>8100814</v>
      </c>
      <c r="D832" s="430" t="s">
        <v>964</v>
      </c>
      <c r="E832" s="423">
        <v>1</v>
      </c>
      <c r="F832" s="154" t="s">
        <v>965</v>
      </c>
      <c r="G832" s="423">
        <v>14</v>
      </c>
      <c r="H832" s="993">
        <v>1.6</v>
      </c>
      <c r="I832" s="993">
        <f t="shared" si="2"/>
        <v>0.72727272727272729</v>
      </c>
      <c r="J832" s="433">
        <v>30</v>
      </c>
      <c r="K832" s="846">
        <f t="shared" si="3"/>
        <v>672.00000000000011</v>
      </c>
      <c r="L832" s="434">
        <f t="shared" si="4"/>
        <v>305.4545454545455</v>
      </c>
      <c r="M832" s="363"/>
      <c r="N832" s="807">
        <v>13.125</v>
      </c>
    </row>
    <row r="833" spans="1:14" ht="12" customHeight="1">
      <c r="A833" s="146"/>
      <c r="B833" s="448"/>
      <c r="C833" s="423">
        <v>8100914</v>
      </c>
      <c r="D833" s="430" t="s">
        <v>966</v>
      </c>
      <c r="E833" s="423">
        <v>1</v>
      </c>
      <c r="F833" s="154" t="s">
        <v>967</v>
      </c>
      <c r="G833" s="423">
        <v>14</v>
      </c>
      <c r="H833" s="993">
        <v>1.6</v>
      </c>
      <c r="I833" s="993">
        <f t="shared" si="2"/>
        <v>0.72727272727272729</v>
      </c>
      <c r="J833" s="433">
        <v>30</v>
      </c>
      <c r="K833" s="846">
        <f t="shared" si="3"/>
        <v>672.00000000000011</v>
      </c>
      <c r="L833" s="434">
        <f t="shared" si="4"/>
        <v>305.4545454545455</v>
      </c>
      <c r="M833" s="363"/>
      <c r="N833" s="807">
        <v>13.125</v>
      </c>
    </row>
    <row r="834" spans="1:14">
      <c r="A834" s="146"/>
      <c r="B834" s="448"/>
      <c r="C834" s="423">
        <v>8101014</v>
      </c>
      <c r="D834" s="430" t="s">
        <v>968</v>
      </c>
      <c r="E834" s="423">
        <v>1</v>
      </c>
      <c r="F834" s="154" t="s">
        <v>969</v>
      </c>
      <c r="G834" s="423">
        <v>14</v>
      </c>
      <c r="H834" s="993">
        <v>1.6</v>
      </c>
      <c r="I834" s="993">
        <f t="shared" si="2"/>
        <v>0.72727272727272729</v>
      </c>
      <c r="J834" s="433">
        <v>30</v>
      </c>
      <c r="K834" s="846">
        <f t="shared" si="3"/>
        <v>672.00000000000011</v>
      </c>
      <c r="L834" s="434">
        <f t="shared" si="4"/>
        <v>305.4545454545455</v>
      </c>
      <c r="M834" s="363"/>
      <c r="N834" s="807">
        <v>13.125</v>
      </c>
    </row>
    <row r="835" spans="1:14">
      <c r="A835" s="448"/>
      <c r="B835" s="448"/>
      <c r="C835" s="427"/>
      <c r="D835" s="427"/>
      <c r="E835" s="427" t="s">
        <v>970</v>
      </c>
      <c r="F835" s="449"/>
      <c r="G835" s="427"/>
      <c r="H835" s="823"/>
      <c r="I835" s="823"/>
      <c r="J835" s="823"/>
      <c r="K835" s="823"/>
      <c r="L835" s="823"/>
      <c r="M835" s="363"/>
    </row>
    <row r="836" spans="1:14">
      <c r="A836" s="146" t="s">
        <v>971</v>
      </c>
      <c r="B836" s="831"/>
      <c r="C836" s="427"/>
      <c r="D836" s="427"/>
      <c r="E836" s="427"/>
      <c r="F836" s="449"/>
      <c r="G836" s="427"/>
      <c r="H836" s="823"/>
      <c r="I836" s="823"/>
      <c r="J836" s="823"/>
      <c r="K836" s="823"/>
      <c r="L836" s="823"/>
      <c r="M836" s="363"/>
    </row>
    <row r="837" spans="1:14">
      <c r="A837" s="833"/>
      <c r="B837" s="151" t="s">
        <v>972</v>
      </c>
      <c r="C837" s="427"/>
      <c r="D837" s="427"/>
      <c r="E837" s="427"/>
      <c r="F837" s="449"/>
      <c r="G837" s="427"/>
      <c r="H837" s="823"/>
      <c r="I837" s="823"/>
      <c r="J837" s="823"/>
      <c r="K837" s="823"/>
      <c r="L837" s="823"/>
      <c r="M837" s="363"/>
    </row>
    <row r="838" spans="1:14">
      <c r="A838" s="146" t="s">
        <v>3</v>
      </c>
      <c r="B838" s="448"/>
      <c r="C838" s="423">
        <v>8100112</v>
      </c>
      <c r="D838" s="430" t="s">
        <v>973</v>
      </c>
      <c r="E838" s="423">
        <v>1</v>
      </c>
      <c r="F838" s="424" t="s">
        <v>974</v>
      </c>
      <c r="G838" s="423">
        <v>12</v>
      </c>
      <c r="H838" s="993">
        <v>1.415</v>
      </c>
      <c r="I838" s="993">
        <f>H838/2.2</f>
        <v>0.64318181818181819</v>
      </c>
      <c r="J838" s="433">
        <v>30</v>
      </c>
      <c r="K838" s="846">
        <f>H838*G838*J838</f>
        <v>509.40000000000003</v>
      </c>
      <c r="L838" s="434">
        <f>K838/2.2</f>
        <v>231.54545454545453</v>
      </c>
      <c r="M838" s="363"/>
      <c r="N838" s="807">
        <v>9.2189999999999994</v>
      </c>
    </row>
    <row r="839" spans="1:14">
      <c r="A839" s="448"/>
      <c r="B839" s="448"/>
      <c r="C839" s="427"/>
      <c r="D839" s="427"/>
      <c r="E839" s="427"/>
      <c r="F839" s="449"/>
      <c r="G839" s="427"/>
      <c r="H839" s="823"/>
      <c r="I839" s="823"/>
      <c r="J839" s="823"/>
      <c r="K839" s="823"/>
      <c r="L839" s="823"/>
      <c r="M839" s="363"/>
    </row>
    <row r="840" spans="1:14">
      <c r="A840" s="146" t="s">
        <v>975</v>
      </c>
      <c r="B840" s="831"/>
      <c r="C840" s="427"/>
      <c r="D840" s="427"/>
      <c r="E840" s="427"/>
      <c r="F840" s="449"/>
      <c r="G840" s="427"/>
      <c r="H840" s="823"/>
      <c r="I840" s="823"/>
      <c r="J840" s="823"/>
      <c r="K840" s="823"/>
      <c r="L840" s="823"/>
      <c r="M840" s="363"/>
    </row>
    <row r="841" spans="1:14">
      <c r="A841" s="833" t="s">
        <v>3</v>
      </c>
      <c r="B841" s="151" t="s">
        <v>976</v>
      </c>
      <c r="C841" s="427"/>
      <c r="D841" s="427"/>
      <c r="E841" s="427"/>
      <c r="F841" s="449"/>
      <c r="G841" s="427"/>
      <c r="H841" s="823"/>
      <c r="I841" s="823"/>
      <c r="J841" s="823"/>
      <c r="K841" s="823"/>
      <c r="L841" s="823"/>
      <c r="M841" s="363"/>
    </row>
    <row r="842" spans="1:14">
      <c r="A842" s="146" t="s">
        <v>3</v>
      </c>
      <c r="B842" s="448"/>
      <c r="C842" s="423">
        <v>8100315</v>
      </c>
      <c r="D842" s="430" t="s">
        <v>977</v>
      </c>
      <c r="E842" s="423">
        <v>1</v>
      </c>
      <c r="F842" s="424" t="s">
        <v>978</v>
      </c>
      <c r="G842" s="423">
        <v>15</v>
      </c>
      <c r="H842" s="993">
        <v>0.1036</v>
      </c>
      <c r="I842" s="993">
        <f>H842/2.2</f>
        <v>4.7090909090909086E-2</v>
      </c>
      <c r="J842" s="433">
        <v>168</v>
      </c>
      <c r="K842" s="846">
        <f>H842*G842*J842</f>
        <v>261.072</v>
      </c>
      <c r="L842" s="434">
        <f>K842/2.2</f>
        <v>118.6690909090909</v>
      </c>
      <c r="M842" s="363"/>
      <c r="N842" s="807">
        <v>10.1325</v>
      </c>
    </row>
    <row r="843" spans="1:14" s="5" customFormat="1" ht="11.1" customHeight="1">
      <c r="A843" s="448"/>
      <c r="B843" s="448"/>
      <c r="C843" s="427"/>
      <c r="D843" s="427"/>
      <c r="E843" s="427"/>
      <c r="F843" s="427"/>
      <c r="G843" s="427"/>
      <c r="H843" s="1056"/>
      <c r="I843" s="1056"/>
      <c r="J843" s="1056"/>
      <c r="K843" s="1056"/>
      <c r="L843" s="1056"/>
      <c r="M843" s="660"/>
      <c r="N843" s="809"/>
    </row>
    <row r="844" spans="1:14">
      <c r="A844" s="448"/>
      <c r="B844" s="448"/>
      <c r="C844" s="427"/>
      <c r="D844" s="427"/>
      <c r="E844" s="427"/>
      <c r="F844" s="449"/>
      <c r="G844" s="427"/>
      <c r="H844" s="823"/>
      <c r="I844" s="823"/>
      <c r="J844" s="823"/>
      <c r="K844" s="823"/>
      <c r="L844" s="823"/>
      <c r="M844" s="363"/>
    </row>
    <row r="845" spans="1:14">
      <c r="A845" s="146" t="s">
        <v>979</v>
      </c>
      <c r="B845" s="448"/>
      <c r="C845" s="427"/>
      <c r="D845" s="427"/>
      <c r="E845" s="427"/>
      <c r="F845" s="427"/>
      <c r="G845" s="1056"/>
      <c r="H845" s="1056"/>
      <c r="I845" s="1056"/>
      <c r="J845" s="1056"/>
      <c r="K845" s="1056"/>
      <c r="L845"/>
      <c r="M845" s="363"/>
    </row>
    <row r="846" spans="1:14">
      <c r="A846" s="146"/>
      <c r="B846" s="448"/>
      <c r="C846" s="1067">
        <v>8109116</v>
      </c>
      <c r="D846" s="585" t="s">
        <v>980</v>
      </c>
      <c r="E846" s="1067" t="s">
        <v>981</v>
      </c>
      <c r="F846" s="322" t="s">
        <v>982</v>
      </c>
      <c r="G846" s="1067">
        <v>16</v>
      </c>
      <c r="H846" s="1068">
        <v>0.93475887999999985</v>
      </c>
      <c r="I846" s="1068">
        <f>H846*0.453592</f>
        <v>0.42399914989695991</v>
      </c>
      <c r="J846" s="1069">
        <v>25</v>
      </c>
      <c r="K846" s="1069">
        <v>373.90355199999993</v>
      </c>
      <c r="L846" s="1069">
        <f>I846*G846*J846</f>
        <v>169.59965995878397</v>
      </c>
      <c r="M846" s="371"/>
      <c r="N846" s="807">
        <v>8.1585000000000001</v>
      </c>
    </row>
    <row r="847" spans="1:14">
      <c r="A847" s="146"/>
      <c r="B847" s="448"/>
      <c r="C847" s="1067">
        <v>8109210</v>
      </c>
      <c r="D847" s="430" t="s">
        <v>983</v>
      </c>
      <c r="E847" s="1067" t="s">
        <v>981</v>
      </c>
      <c r="F847" s="322" t="s">
        <v>984</v>
      </c>
      <c r="G847" s="1067">
        <v>10</v>
      </c>
      <c r="H847" s="1068">
        <v>2.59483774</v>
      </c>
      <c r="I847" s="1068">
        <f t="shared" ref="I847:I863" si="5">H847*0.453592</f>
        <v>1.1769976401620801</v>
      </c>
      <c r="J847" s="638">
        <v>25</v>
      </c>
      <c r="K847" s="846">
        <f t="shared" ref="K847" si="6">H847*G847*J847</f>
        <v>648.70943499999998</v>
      </c>
      <c r="L847" s="434">
        <f t="shared" ref="L847" si="7">K847/2.2</f>
        <v>294.86792499999996</v>
      </c>
      <c r="M847" s="371"/>
      <c r="N847" s="807">
        <v>34.849499999999999</v>
      </c>
    </row>
    <row r="848" spans="1:14">
      <c r="A848" s="146"/>
      <c r="B848" s="448"/>
      <c r="C848" s="1067">
        <v>8110835</v>
      </c>
      <c r="D848" s="430" t="s">
        <v>985</v>
      </c>
      <c r="E848" s="1067" t="s">
        <v>981</v>
      </c>
      <c r="F848" s="322" t="s">
        <v>986</v>
      </c>
      <c r="G848" s="1067">
        <v>35</v>
      </c>
      <c r="H848" s="1068">
        <v>0.39308374600000001</v>
      </c>
      <c r="I848" s="1068">
        <f t="shared" si="5"/>
        <v>0.17829964251563199</v>
      </c>
      <c r="J848" s="1069">
        <v>25</v>
      </c>
      <c r="K848" s="1069">
        <v>343.94827774999999</v>
      </c>
      <c r="L848" s="1069">
        <f t="shared" ref="L848:L863" si="8">I848*G848*J848</f>
        <v>156.01218720117799</v>
      </c>
      <c r="M848" s="371"/>
      <c r="N848" s="807">
        <v>5.5020000000000007</v>
      </c>
    </row>
    <row r="849" spans="1:14">
      <c r="A849" s="146"/>
      <c r="B849" s="448"/>
      <c r="C849" s="1067">
        <v>8109325</v>
      </c>
      <c r="D849" s="430" t="s">
        <v>987</v>
      </c>
      <c r="E849" s="1067" t="s">
        <v>981</v>
      </c>
      <c r="F849" s="322" t="s">
        <v>988</v>
      </c>
      <c r="G849" s="1067">
        <v>25</v>
      </c>
      <c r="H849" s="1068">
        <v>0.66204738600000002</v>
      </c>
      <c r="I849" s="1068">
        <f t="shared" si="5"/>
        <v>0.30029939791051202</v>
      </c>
      <c r="J849" s="638">
        <v>25</v>
      </c>
      <c r="K849" s="846">
        <f t="shared" ref="K849:K850" si="9">H849*G849*J849</f>
        <v>413.77961625</v>
      </c>
      <c r="L849" s="434">
        <f t="shared" ref="L849:L850" si="10">K849/2.2</f>
        <v>188.08164374999998</v>
      </c>
      <c r="M849" s="371"/>
      <c r="N849" s="807">
        <v>7.6544999999999996</v>
      </c>
    </row>
    <row r="850" spans="1:14">
      <c r="A850" s="146"/>
      <c r="B850" s="448"/>
      <c r="C850" s="1067">
        <v>8109425</v>
      </c>
      <c r="D850" s="430" t="s">
        <v>989</v>
      </c>
      <c r="E850" s="1067" t="s">
        <v>981</v>
      </c>
      <c r="F850" s="322" t="s">
        <v>990</v>
      </c>
      <c r="G850" s="1067">
        <v>25</v>
      </c>
      <c r="H850" s="1068">
        <v>0.66204738600000002</v>
      </c>
      <c r="I850" s="1068">
        <f t="shared" si="5"/>
        <v>0.30029939791051202</v>
      </c>
      <c r="J850" s="638">
        <v>25</v>
      </c>
      <c r="K850" s="846">
        <f t="shared" si="9"/>
        <v>413.77961625</v>
      </c>
      <c r="L850" s="434">
        <f t="shared" si="10"/>
        <v>188.08164374999998</v>
      </c>
      <c r="M850" s="371"/>
      <c r="N850" s="807">
        <v>7.6544999999999996</v>
      </c>
    </row>
    <row r="851" spans="1:14">
      <c r="A851" s="146"/>
      <c r="B851" s="448"/>
      <c r="C851" s="1067">
        <v>8109525</v>
      </c>
      <c r="D851" s="430" t="s">
        <v>991</v>
      </c>
      <c r="E851" s="1067" t="s">
        <v>981</v>
      </c>
      <c r="F851" s="322" t="s">
        <v>992</v>
      </c>
      <c r="G851" s="1067">
        <v>25</v>
      </c>
      <c r="H851" s="1068">
        <v>0.66204738600000002</v>
      </c>
      <c r="I851" s="1068">
        <f t="shared" si="5"/>
        <v>0.30029939791051202</v>
      </c>
      <c r="J851" s="1069">
        <v>25</v>
      </c>
      <c r="K851" s="1069">
        <v>413.77961625</v>
      </c>
      <c r="L851" s="1069">
        <f t="shared" si="8"/>
        <v>187.68712369407001</v>
      </c>
      <c r="M851" s="371"/>
      <c r="N851" s="807">
        <v>7.6544999999999996</v>
      </c>
    </row>
    <row r="852" spans="1:14">
      <c r="A852" s="146"/>
      <c r="B852" s="448"/>
      <c r="C852" s="1067">
        <v>8109625</v>
      </c>
      <c r="D852" s="430" t="s">
        <v>993</v>
      </c>
      <c r="E852" s="1067" t="s">
        <v>981</v>
      </c>
      <c r="F852" s="322" t="s">
        <v>994</v>
      </c>
      <c r="G852" s="1067">
        <v>25</v>
      </c>
      <c r="H852" s="1068">
        <v>0.66204738600000002</v>
      </c>
      <c r="I852" s="1068">
        <f t="shared" si="5"/>
        <v>0.30029939791051202</v>
      </c>
      <c r="J852" s="638">
        <v>25</v>
      </c>
      <c r="K852" s="846">
        <f t="shared" ref="K852" si="11">H852*G852*J852</f>
        <v>413.77961625</v>
      </c>
      <c r="L852" s="434">
        <f t="shared" ref="L852" si="12">K852/2.2</f>
        <v>188.08164374999998</v>
      </c>
      <c r="M852" s="371"/>
      <c r="N852" s="807">
        <v>7.6544999999999996</v>
      </c>
    </row>
    <row r="853" spans="1:14">
      <c r="A853" s="146"/>
      <c r="B853" s="448"/>
      <c r="C853" s="1067">
        <v>8109725</v>
      </c>
      <c r="D853" s="430" t="s">
        <v>995</v>
      </c>
      <c r="E853" s="1067" t="s">
        <v>981</v>
      </c>
      <c r="F853" s="322" t="s">
        <v>996</v>
      </c>
      <c r="G853" s="1067">
        <v>25</v>
      </c>
      <c r="H853" s="1068">
        <v>0.66204738600000002</v>
      </c>
      <c r="I853" s="1068">
        <f t="shared" si="5"/>
        <v>0.30029939791051202</v>
      </c>
      <c r="J853" s="1069">
        <v>25</v>
      </c>
      <c r="K853" s="1069">
        <v>413.77961625</v>
      </c>
      <c r="L853" s="1069">
        <f t="shared" si="8"/>
        <v>187.68712369407001</v>
      </c>
      <c r="M853" s="371"/>
      <c r="N853" s="807">
        <v>7.6544999999999996</v>
      </c>
    </row>
    <row r="854" spans="1:14">
      <c r="A854" s="146"/>
      <c r="B854" s="448"/>
      <c r="C854" s="1067">
        <v>8109825</v>
      </c>
      <c r="D854" s="430" t="s">
        <v>997</v>
      </c>
      <c r="E854" s="1067" t="s">
        <v>981</v>
      </c>
      <c r="F854" s="322" t="s">
        <v>998</v>
      </c>
      <c r="G854" s="1067">
        <v>25</v>
      </c>
      <c r="H854" s="1068">
        <v>0.66204738600000002</v>
      </c>
      <c r="I854" s="1068">
        <f t="shared" si="5"/>
        <v>0.30029939791051202</v>
      </c>
      <c r="J854" s="1069">
        <v>25</v>
      </c>
      <c r="K854" s="1069">
        <v>413.77961625</v>
      </c>
      <c r="L854" s="1069">
        <f t="shared" si="8"/>
        <v>187.68712369407001</v>
      </c>
      <c r="M854" s="371"/>
      <c r="N854" s="807">
        <v>7.6544999999999996</v>
      </c>
    </row>
    <row r="855" spans="1:14">
      <c r="A855" s="146"/>
      <c r="B855" s="448"/>
      <c r="C855" s="1067">
        <v>8109925</v>
      </c>
      <c r="D855" s="430" t="s">
        <v>999</v>
      </c>
      <c r="E855" s="1067" t="s">
        <v>981</v>
      </c>
      <c r="F855" s="322" t="s">
        <v>1000</v>
      </c>
      <c r="G855" s="1067">
        <v>25</v>
      </c>
      <c r="H855" s="1068">
        <v>0.66204738600000002</v>
      </c>
      <c r="I855" s="1068">
        <f t="shared" si="5"/>
        <v>0.30029939791051202</v>
      </c>
      <c r="J855" s="638">
        <v>25</v>
      </c>
      <c r="K855" s="846">
        <f t="shared" ref="K855" si="13">H855*G855*J855</f>
        <v>413.77961625</v>
      </c>
      <c r="L855" s="434">
        <f t="shared" ref="L855" si="14">K855/2.2</f>
        <v>188.08164374999998</v>
      </c>
      <c r="M855" s="371"/>
      <c r="N855" s="807">
        <v>7.6544999999999996</v>
      </c>
    </row>
    <row r="856" spans="1:14">
      <c r="A856" s="146"/>
      <c r="B856" s="448"/>
      <c r="C856" s="1067">
        <v>8110025</v>
      </c>
      <c r="D856" s="430" t="s">
        <v>1001</v>
      </c>
      <c r="E856" s="1067" t="s">
        <v>981</v>
      </c>
      <c r="F856" s="322" t="s">
        <v>1002</v>
      </c>
      <c r="G856" s="1067">
        <v>25</v>
      </c>
      <c r="H856" s="1070">
        <v>0.66204738600000002</v>
      </c>
      <c r="I856" s="1070">
        <f t="shared" si="5"/>
        <v>0.30029939791051202</v>
      </c>
      <c r="J856" s="1071">
        <v>25</v>
      </c>
      <c r="K856" s="1071">
        <v>413.77961625</v>
      </c>
      <c r="L856" s="1071">
        <f t="shared" si="8"/>
        <v>187.68712369407001</v>
      </c>
      <c r="M856" s="371"/>
      <c r="N856" s="807">
        <v>7.6544999999999996</v>
      </c>
    </row>
    <row r="857" spans="1:14">
      <c r="A857" s="146"/>
      <c r="B857" s="448"/>
      <c r="C857" s="1067">
        <v>8110125</v>
      </c>
      <c r="D857" s="430" t="s">
        <v>1003</v>
      </c>
      <c r="E857" s="1067" t="s">
        <v>981</v>
      </c>
      <c r="F857" s="322" t="s">
        <v>1004</v>
      </c>
      <c r="G857" s="1067">
        <v>25</v>
      </c>
      <c r="H857" s="1070">
        <v>0.66204738600000002</v>
      </c>
      <c r="I857" s="1070">
        <f t="shared" si="5"/>
        <v>0.30029939791051202</v>
      </c>
      <c r="J857" s="1071">
        <v>25</v>
      </c>
      <c r="K857" s="1071">
        <v>413.77961625</v>
      </c>
      <c r="L857" s="1071">
        <f t="shared" si="8"/>
        <v>187.68712369407001</v>
      </c>
      <c r="M857" s="371"/>
      <c r="N857" s="807">
        <v>7.6544999999999996</v>
      </c>
    </row>
    <row r="858" spans="1:14">
      <c r="A858" s="146"/>
      <c r="B858" s="448"/>
      <c r="C858" s="1067">
        <v>8110225</v>
      </c>
      <c r="D858" s="430" t="s">
        <v>1005</v>
      </c>
      <c r="E858" s="1067" t="s">
        <v>981</v>
      </c>
      <c r="F858" s="322" t="s">
        <v>1006</v>
      </c>
      <c r="G858" s="1067">
        <v>25</v>
      </c>
      <c r="H858" s="1070">
        <v>0.66204738600000002</v>
      </c>
      <c r="I858" s="1070">
        <f t="shared" si="5"/>
        <v>0.30029939791051202</v>
      </c>
      <c r="J858" s="1071">
        <v>25</v>
      </c>
      <c r="K858" s="1071">
        <v>413.77961625</v>
      </c>
      <c r="L858" s="1071">
        <f t="shared" si="8"/>
        <v>187.68712369407001</v>
      </c>
      <c r="M858" s="371"/>
      <c r="N858" s="807">
        <v>7.6544999999999996</v>
      </c>
    </row>
    <row r="859" spans="1:14">
      <c r="A859" s="146"/>
      <c r="B859" s="448"/>
      <c r="C859" s="1067">
        <v>8110325</v>
      </c>
      <c r="D859" s="430" t="s">
        <v>1007</v>
      </c>
      <c r="E859" s="1067" t="s">
        <v>981</v>
      </c>
      <c r="F859" s="322" t="s">
        <v>1008</v>
      </c>
      <c r="G859" s="1067">
        <v>25</v>
      </c>
      <c r="H859" s="1070">
        <v>0.66204738600000002</v>
      </c>
      <c r="I859" s="1070">
        <f t="shared" si="5"/>
        <v>0.30029939791051202</v>
      </c>
      <c r="J859" s="1071">
        <v>25</v>
      </c>
      <c r="K859" s="1071">
        <v>413.77961625</v>
      </c>
      <c r="L859" s="1071">
        <f t="shared" si="8"/>
        <v>187.68712369407001</v>
      </c>
      <c r="M859" s="371"/>
      <c r="N859" s="807">
        <v>7.6544999999999996</v>
      </c>
    </row>
    <row r="860" spans="1:14">
      <c r="A860" s="146"/>
      <c r="B860" s="448"/>
      <c r="C860" s="1067">
        <v>8110425</v>
      </c>
      <c r="D860" s="430" t="s">
        <v>1009</v>
      </c>
      <c r="E860" s="1067" t="s">
        <v>981</v>
      </c>
      <c r="F860" s="322" t="s">
        <v>1010</v>
      </c>
      <c r="G860" s="1067">
        <v>25</v>
      </c>
      <c r="H860" s="1070">
        <v>0.66204738600000002</v>
      </c>
      <c r="I860" s="1070">
        <f t="shared" si="5"/>
        <v>0.30029939791051202</v>
      </c>
      <c r="J860" s="638">
        <v>25</v>
      </c>
      <c r="K860" s="846">
        <f t="shared" ref="K860" si="15">H860*G860*J860</f>
        <v>413.77961625</v>
      </c>
      <c r="L860" s="434">
        <f t="shared" ref="L860" si="16">K860/2.2</f>
        <v>188.08164374999998</v>
      </c>
      <c r="M860" s="371"/>
      <c r="N860" s="807">
        <v>7.6544999999999996</v>
      </c>
    </row>
    <row r="861" spans="1:14">
      <c r="A861" s="146"/>
      <c r="B861" s="448"/>
      <c r="C861" s="1067">
        <v>8110525</v>
      </c>
      <c r="D861" s="430" t="s">
        <v>1011</v>
      </c>
      <c r="E861" s="1067" t="s">
        <v>981</v>
      </c>
      <c r="F861" s="322" t="s">
        <v>1012</v>
      </c>
      <c r="G861" s="1067">
        <v>25</v>
      </c>
      <c r="H861" s="1070">
        <v>0.66204738600000002</v>
      </c>
      <c r="I861" s="1070">
        <f t="shared" si="5"/>
        <v>0.30029939791051202</v>
      </c>
      <c r="J861" s="1071">
        <v>25</v>
      </c>
      <c r="K861" s="1071">
        <v>413.77961625</v>
      </c>
      <c r="L861" s="1071">
        <f t="shared" si="8"/>
        <v>187.68712369407001</v>
      </c>
      <c r="M861" s="371"/>
      <c r="N861" s="807">
        <v>7.6544999999999996</v>
      </c>
    </row>
    <row r="862" spans="1:14">
      <c r="A862" s="146"/>
      <c r="B862" s="448"/>
      <c r="C862" s="1067">
        <v>8110625</v>
      </c>
      <c r="D862" s="430" t="s">
        <v>1013</v>
      </c>
      <c r="E862" s="1067" t="s">
        <v>981</v>
      </c>
      <c r="F862" s="322" t="s">
        <v>1014</v>
      </c>
      <c r="G862" s="1067">
        <v>25</v>
      </c>
      <c r="H862" s="1070">
        <v>0.66204738600000002</v>
      </c>
      <c r="I862" s="1070">
        <f t="shared" si="5"/>
        <v>0.30029939791051202</v>
      </c>
      <c r="J862" s="1071">
        <v>25</v>
      </c>
      <c r="K862" s="1071">
        <v>413.77961625</v>
      </c>
      <c r="L862" s="1071">
        <f t="shared" si="8"/>
        <v>187.68712369407001</v>
      </c>
      <c r="M862" s="371"/>
      <c r="N862" s="807">
        <v>7.6544999999999996</v>
      </c>
    </row>
    <row r="863" spans="1:14">
      <c r="A863" s="146"/>
      <c r="B863" s="448"/>
      <c r="C863" s="1067">
        <v>8110725</v>
      </c>
      <c r="D863" s="430" t="s">
        <v>1015</v>
      </c>
      <c r="E863" s="1067" t="s">
        <v>981</v>
      </c>
      <c r="F863" s="322" t="s">
        <v>1016</v>
      </c>
      <c r="G863" s="1067">
        <v>25</v>
      </c>
      <c r="H863" s="1070">
        <v>0.66204738600000002</v>
      </c>
      <c r="I863" s="1070">
        <f t="shared" si="5"/>
        <v>0.30029939791051202</v>
      </c>
      <c r="J863" s="1071">
        <v>25</v>
      </c>
      <c r="K863" s="1071">
        <v>413.77961625</v>
      </c>
      <c r="L863" s="1071">
        <f t="shared" si="8"/>
        <v>187.68712369407001</v>
      </c>
      <c r="M863" s="371"/>
      <c r="N863" s="807">
        <v>7.6544999999999996</v>
      </c>
    </row>
    <row r="864" spans="1:14">
      <c r="A864" s="146"/>
      <c r="B864" s="448"/>
      <c r="C864" s="427"/>
      <c r="D864" s="427"/>
      <c r="E864" s="427"/>
      <c r="F864" s="449" t="s">
        <v>1017</v>
      </c>
      <c r="G864" s="427"/>
      <c r="H864" s="1072"/>
      <c r="I864" s="1072"/>
      <c r="J864" s="1072"/>
      <c r="K864" s="1072"/>
      <c r="L864" s="1072"/>
      <c r="M864" s="363"/>
    </row>
    <row r="865" spans="1:13">
      <c r="A865" s="146"/>
      <c r="B865" s="448"/>
      <c r="C865" s="427"/>
      <c r="D865" s="427"/>
      <c r="E865" s="427"/>
      <c r="F865" s="449" t="s">
        <v>1018</v>
      </c>
      <c r="G865" s="427"/>
      <c r="H865" s="1072"/>
      <c r="I865" s="1072"/>
      <c r="J865" s="1072"/>
      <c r="K865" s="1072"/>
      <c r="L865" s="1072"/>
      <c r="M865" s="363"/>
    </row>
  </sheetData>
  <mergeCells count="26">
    <mergeCell ref="E1:F1"/>
    <mergeCell ref="E211:F211"/>
    <mergeCell ref="E312:F312"/>
    <mergeCell ref="E355:F355"/>
    <mergeCell ref="E662:F662"/>
    <mergeCell ref="E51:F51"/>
    <mergeCell ref="E38:E39"/>
    <mergeCell ref="F38:F39"/>
    <mergeCell ref="C623:L623"/>
    <mergeCell ref="E403:F403"/>
    <mergeCell ref="E462:F462"/>
    <mergeCell ref="E516:F516"/>
    <mergeCell ref="E552:F552"/>
    <mergeCell ref="E93:F93"/>
    <mergeCell ref="E151:F151"/>
    <mergeCell ref="E261:F261"/>
    <mergeCell ref="C38:C39"/>
    <mergeCell ref="D38:D39"/>
    <mergeCell ref="E821:F821"/>
    <mergeCell ref="E625:L625"/>
    <mergeCell ref="C698:G698"/>
    <mergeCell ref="E381:K381"/>
    <mergeCell ref="E300:F300"/>
    <mergeCell ref="E607:F607"/>
    <mergeCell ref="E702:F702"/>
    <mergeCell ref="E764:F764"/>
  </mergeCells>
  <phoneticPr fontId="5" type="noConversion"/>
  <pageMargins left="0.75" right="0.25" top="0.5" bottom="0.5" header="0.3" footer="0.3"/>
  <pageSetup scale="67" fitToHeight="0" orientation="landscape" useFirstPageNumber="1" r:id="rId1"/>
  <headerFooter>
    <oddHeader>&amp;C&amp;"Arial,Bold"&amp;18Tile and Stone Installation Systems - MAPEI 2026 U.S. Price List</oddHeader>
    <oddFooter>&amp;LPrice List Effective: February  1, 2026
Master Document&amp;C
&amp;P&amp;RMAPEI Corporation</oddFooter>
  </headerFooter>
  <rowBreaks count="16" manualBreakCount="16">
    <brk id="46" max="20" man="1"/>
    <brk id="91" max="20" man="1"/>
    <brk id="149" max="20" man="1"/>
    <brk id="208" max="20" man="1"/>
    <brk id="259" max="20" man="1"/>
    <brk id="309" max="20" man="1"/>
    <brk id="353" max="20" man="1"/>
    <brk id="401" max="20" man="1"/>
    <brk id="460" max="20" man="1"/>
    <brk id="514" max="20" man="1"/>
    <brk id="550" max="20" man="1"/>
    <brk id="605" max="16383" man="1"/>
    <brk id="660" max="20" man="1"/>
    <brk id="700" max="20" man="1"/>
    <brk id="762" max="20" man="1"/>
    <brk id="819" max="16383" man="1"/>
  </rowBreaks>
  <ignoredErrors>
    <ignoredError sqref="C229:C230 C109:C110 C359 C23 C300 C307:C308 C251:C253 C548 C288:C291 C283:C284 C273 C459 C67:C68 C73:C74 C466:C468 C472:C473 C7 E15 C30:C31 C78:C80 C87:C88 C100 C104:C105 C129:C130 C134 C143 C147 C163 C222:C224 C240:C241 C245:C247 C257:C258 C266 C268 C331 C342 C351 C370 C534 C388:C391 C558:C559 C563:C564 C396:C399 C407:C410 C443:C444 C448:C449 C453:C454 C477:C478 C482:C483 C487:C488 C501 C496 C511:C512 C522 C526 C568:C569 C581:C583 C587:C588 C597 C603 C316 C573:C574 C538:C539 C544 C11 C439 C530 C15 C59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H40"/>
  <sheetViews>
    <sheetView showGridLines="0" zoomScaleNormal="100" zoomScaleSheetLayoutView="70" workbookViewId="0">
      <pane ySplit="1" topLeftCell="A2" activePane="bottomLeft" state="frozen"/>
      <selection pane="bottomLeft" activeCell="N1" sqref="N1"/>
    </sheetView>
  </sheetViews>
  <sheetFormatPr defaultColWidth="9.140625" defaultRowHeight="15.95"/>
  <cols>
    <col min="1" max="1" width="1.85546875" style="200" customWidth="1"/>
    <col min="2" max="2" width="3.140625" style="200" customWidth="1"/>
    <col min="3" max="3" width="15.5703125" style="534" customWidth="1"/>
    <col min="4" max="4" width="21.5703125" style="534" customWidth="1"/>
    <col min="5" max="5" width="8.5703125" style="534" customWidth="1"/>
    <col min="6" max="6" width="18.5703125" style="200" customWidth="1"/>
    <col min="7" max="7" width="6.5703125" style="200" bestFit="1" customWidth="1"/>
    <col min="8" max="9" width="7.42578125" style="200" bestFit="1" customWidth="1"/>
    <col min="10" max="10" width="6.5703125" style="200" bestFit="1" customWidth="1"/>
    <col min="11" max="12" width="7.42578125" style="200" bestFit="1" customWidth="1"/>
    <col min="13" max="13" width="9.140625" style="200"/>
    <col min="14" max="14" width="12.28515625" style="810" customWidth="1"/>
    <col min="15" max="16384" width="9.140625" style="200"/>
  </cols>
  <sheetData>
    <row r="1" spans="1:14" s="199" customFormat="1" ht="51" customHeight="1" thickBot="1">
      <c r="A1" s="626"/>
      <c r="B1" s="627"/>
      <c r="C1" s="594" t="s">
        <v>207</v>
      </c>
      <c r="D1" s="543" t="s">
        <v>250</v>
      </c>
      <c r="E1" s="1242" t="s">
        <v>209</v>
      </c>
      <c r="F1" s="1243"/>
      <c r="G1" s="546" t="s">
        <v>210</v>
      </c>
      <c r="H1" s="547" t="s">
        <v>211</v>
      </c>
      <c r="I1" s="548" t="s">
        <v>212</v>
      </c>
      <c r="J1" s="595" t="s">
        <v>213</v>
      </c>
      <c r="K1" s="548" t="s">
        <v>214</v>
      </c>
      <c r="L1" s="547" t="s">
        <v>215</v>
      </c>
      <c r="N1" s="808" t="s">
        <v>216</v>
      </c>
    </row>
    <row r="2" spans="1:14" s="199" customFormat="1" ht="12" customHeight="1">
      <c r="A2" s="198"/>
      <c r="B2" s="198"/>
      <c r="C2" s="227"/>
      <c r="D2" s="227"/>
      <c r="E2" s="533"/>
      <c r="F2" s="226"/>
      <c r="G2" s="227"/>
      <c r="H2" s="228"/>
      <c r="I2" s="228"/>
      <c r="J2" s="228"/>
      <c r="K2" s="228"/>
      <c r="L2" s="228"/>
      <c r="N2" s="809"/>
    </row>
    <row r="3" spans="1:14">
      <c r="A3" s="1244" t="s">
        <v>1019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N3" s="809"/>
    </row>
    <row r="4" spans="1:14">
      <c r="A4" s="201"/>
      <c r="B4" s="201"/>
      <c r="C4" s="203"/>
      <c r="D4" s="203"/>
      <c r="E4" s="535"/>
      <c r="F4" s="202"/>
      <c r="G4" s="203"/>
      <c r="H4" s="204"/>
      <c r="I4" s="204"/>
      <c r="J4" s="205"/>
      <c r="K4" s="205"/>
      <c r="L4" s="205"/>
      <c r="N4" s="809"/>
    </row>
    <row r="5" spans="1:14">
      <c r="A5" s="206" t="s">
        <v>146</v>
      </c>
      <c r="B5" s="207"/>
      <c r="C5" s="309"/>
      <c r="D5" s="309"/>
      <c r="E5" s="208"/>
      <c r="F5" s="209"/>
      <c r="G5" s="210"/>
      <c r="H5" s="211"/>
      <c r="I5" s="211"/>
      <c r="J5" s="212"/>
      <c r="K5" s="212"/>
      <c r="L5" s="212"/>
      <c r="N5" s="809"/>
    </row>
    <row r="6" spans="1:14">
      <c r="A6" s="1073" t="s">
        <v>218</v>
      </c>
      <c r="B6" s="213" t="s">
        <v>1020</v>
      </c>
      <c r="C6" s="1074"/>
      <c r="D6" s="1074"/>
      <c r="E6" s="1075"/>
      <c r="F6" s="1076"/>
      <c r="G6" s="1077"/>
      <c r="H6" s="1078"/>
      <c r="I6" s="1078"/>
      <c r="J6" s="1079"/>
      <c r="K6" s="1079"/>
      <c r="L6" s="1079"/>
      <c r="N6" s="809"/>
    </row>
    <row r="7" spans="1:14">
      <c r="A7" s="1073"/>
      <c r="B7" s="213"/>
      <c r="C7" s="1080">
        <v>2438619</v>
      </c>
      <c r="D7" s="430" t="s">
        <v>1021</v>
      </c>
      <c r="E7" s="1081">
        <v>5</v>
      </c>
      <c r="F7" s="1082" t="s">
        <v>1022</v>
      </c>
      <c r="G7" s="1080">
        <v>1</v>
      </c>
      <c r="H7" s="1083">
        <v>66.8</v>
      </c>
      <c r="I7" s="1083">
        <v>30.3</v>
      </c>
      <c r="J7" s="1084">
        <v>36</v>
      </c>
      <c r="K7" s="1084">
        <v>2403</v>
      </c>
      <c r="L7" s="1084">
        <f>+I7*J7</f>
        <v>1090.8</v>
      </c>
      <c r="N7" s="807">
        <v>205.07550000000001</v>
      </c>
    </row>
    <row r="8" spans="1:14">
      <c r="A8" s="201"/>
      <c r="B8" s="201"/>
      <c r="C8" s="203"/>
      <c r="D8" s="203"/>
      <c r="E8" s="535"/>
      <c r="F8" s="202"/>
      <c r="G8" s="203"/>
      <c r="H8" s="204"/>
      <c r="I8" s="204"/>
      <c r="J8" s="205"/>
      <c r="K8" s="205"/>
      <c r="L8" s="205"/>
    </row>
    <row r="9" spans="1:14">
      <c r="A9" s="206" t="s">
        <v>147</v>
      </c>
      <c r="B9" s="206"/>
      <c r="C9" s="309"/>
      <c r="D9" s="309"/>
      <c r="E9" s="309"/>
      <c r="F9" s="209"/>
      <c r="G9" s="310"/>
      <c r="H9" s="214"/>
      <c r="I9" s="214"/>
      <c r="J9" s="215"/>
      <c r="K9" s="215"/>
      <c r="L9" s="215"/>
    </row>
    <row r="10" spans="1:14">
      <c r="A10" s="1073" t="s">
        <v>218</v>
      </c>
      <c r="B10" s="213" t="s">
        <v>1023</v>
      </c>
      <c r="C10" s="1074"/>
      <c r="D10" s="1074"/>
      <c r="E10" s="1074"/>
      <c r="F10" s="1076"/>
      <c r="G10" s="1085"/>
      <c r="H10" s="1086"/>
      <c r="I10" s="1086"/>
      <c r="J10" s="1087"/>
      <c r="K10" s="1087"/>
      <c r="L10" s="1087"/>
    </row>
    <row r="11" spans="1:14">
      <c r="A11" s="311" t="s">
        <v>218</v>
      </c>
      <c r="B11" s="311" t="s">
        <v>240</v>
      </c>
      <c r="C11" s="1088">
        <v>2825519</v>
      </c>
      <c r="D11" s="430" t="s">
        <v>1024</v>
      </c>
      <c r="E11" s="1081">
        <v>5</v>
      </c>
      <c r="F11" s="1082" t="s">
        <v>1025</v>
      </c>
      <c r="G11" s="1089">
        <v>1</v>
      </c>
      <c r="H11" s="1090">
        <v>43</v>
      </c>
      <c r="I11" s="1091">
        <v>19.5</v>
      </c>
      <c r="J11" s="1092">
        <v>36</v>
      </c>
      <c r="K11" s="1084">
        <f>+H11*J11</f>
        <v>1548</v>
      </c>
      <c r="L11" s="1084">
        <f>+I11*J11</f>
        <v>702</v>
      </c>
      <c r="N11" s="807">
        <v>216.70950000000002</v>
      </c>
    </row>
    <row r="12" spans="1:14">
      <c r="A12" s="311"/>
      <c r="B12" s="311"/>
      <c r="C12" s="1093"/>
      <c r="D12" s="1093"/>
      <c r="E12" s="1093"/>
      <c r="F12" s="1094"/>
      <c r="G12" s="1095"/>
      <c r="H12" s="1096"/>
      <c r="I12" s="1097"/>
      <c r="J12" s="1098"/>
      <c r="K12" s="1099"/>
      <c r="L12" s="1099"/>
    </row>
    <row r="13" spans="1:14">
      <c r="A13" s="206" t="s">
        <v>148</v>
      </c>
      <c r="B13" s="311"/>
      <c r="C13" s="1074"/>
      <c r="D13" s="1074"/>
      <c r="E13" s="1074"/>
      <c r="F13" s="1100"/>
      <c r="G13" s="1085"/>
      <c r="H13" s="1101"/>
      <c r="I13" s="1102"/>
      <c r="J13" s="1103"/>
      <c r="K13" s="1104"/>
      <c r="L13" s="1104"/>
    </row>
    <row r="14" spans="1:14">
      <c r="A14" s="311"/>
      <c r="B14" s="213" t="s">
        <v>1026</v>
      </c>
      <c r="C14" s="1074"/>
      <c r="D14" s="1074"/>
      <c r="E14" s="1074"/>
      <c r="F14" s="1100"/>
      <c r="G14" s="1085"/>
      <c r="H14" s="1101"/>
      <c r="I14" s="1102"/>
      <c r="J14" s="1103"/>
      <c r="K14" s="1104"/>
      <c r="L14" s="1104"/>
    </row>
    <row r="15" spans="1:14">
      <c r="A15" s="311"/>
      <c r="B15" s="311"/>
      <c r="C15" s="1088">
        <v>7393819</v>
      </c>
      <c r="D15" s="430" t="s">
        <v>1027</v>
      </c>
      <c r="E15" s="1081" t="s">
        <v>1028</v>
      </c>
      <c r="F15" s="1105" t="s">
        <v>1029</v>
      </c>
      <c r="G15" s="1089">
        <v>1</v>
      </c>
      <c r="H15" s="1106">
        <v>50</v>
      </c>
      <c r="I15" s="1106">
        <v>22.7</v>
      </c>
      <c r="J15" s="1107">
        <v>7</v>
      </c>
      <c r="K15" s="1108">
        <f>+H15*J15</f>
        <v>350</v>
      </c>
      <c r="L15" s="1108">
        <f>+I15*J15</f>
        <v>158.9</v>
      </c>
      <c r="N15" s="807">
        <v>329.39549999999997</v>
      </c>
    </row>
    <row r="16" spans="1:14">
      <c r="A16" s="311"/>
      <c r="B16" s="311"/>
      <c r="C16" s="1074"/>
      <c r="D16" s="1074"/>
      <c r="E16" s="1074"/>
      <c r="F16" s="1100"/>
      <c r="G16" s="1085"/>
      <c r="H16" s="1101"/>
      <c r="I16" s="1102"/>
      <c r="J16" s="1103"/>
      <c r="K16" s="1104"/>
      <c r="L16" s="1104"/>
    </row>
    <row r="17" spans="1:14">
      <c r="A17" s="206" t="s">
        <v>149</v>
      </c>
      <c r="B17" s="206"/>
      <c r="C17" s="309"/>
      <c r="D17" s="309"/>
      <c r="E17" s="309"/>
      <c r="F17" s="209"/>
      <c r="G17" s="310"/>
      <c r="H17" s="216"/>
      <c r="I17" s="216"/>
      <c r="J17" s="217"/>
      <c r="K17" s="217"/>
      <c r="L17" s="217"/>
    </row>
    <row r="18" spans="1:14">
      <c r="A18" s="1073" t="s">
        <v>218</v>
      </c>
      <c r="B18" s="213" t="s">
        <v>1030</v>
      </c>
      <c r="C18" s="1074"/>
      <c r="D18" s="1074"/>
      <c r="E18" s="1074"/>
      <c r="F18" s="1076"/>
      <c r="G18" s="1085"/>
      <c r="H18" s="1086"/>
      <c r="I18" s="1086"/>
      <c r="J18" s="1087"/>
      <c r="K18" s="1087"/>
      <c r="L18" s="1087"/>
    </row>
    <row r="19" spans="1:14">
      <c r="A19" s="311"/>
      <c r="B19" s="311"/>
      <c r="C19" s="1088">
        <v>7393419</v>
      </c>
      <c r="D19" s="430" t="s">
        <v>1031</v>
      </c>
      <c r="E19" s="1081" t="s">
        <v>1028</v>
      </c>
      <c r="F19" s="1105" t="s">
        <v>1029</v>
      </c>
      <c r="G19" s="1089">
        <v>1</v>
      </c>
      <c r="H19" s="1090">
        <v>51</v>
      </c>
      <c r="I19" s="1090">
        <v>23.1</v>
      </c>
      <c r="J19" s="1092">
        <v>7</v>
      </c>
      <c r="K19" s="1084">
        <f>+H19*J19</f>
        <v>357</v>
      </c>
      <c r="L19" s="1084">
        <f>+I19*J19</f>
        <v>161.70000000000002</v>
      </c>
      <c r="N19" s="807">
        <v>358.03950000000003</v>
      </c>
    </row>
    <row r="20" spans="1:14">
      <c r="A20" s="312"/>
      <c r="B20" s="311"/>
      <c r="C20" s="313"/>
      <c r="D20" s="313"/>
      <c r="E20" s="313"/>
      <c r="F20" s="314"/>
      <c r="G20" s="315"/>
      <c r="H20" s="218"/>
      <c r="I20" s="218"/>
      <c r="J20" s="219"/>
      <c r="K20" s="219"/>
      <c r="L20" s="219"/>
    </row>
    <row r="21" spans="1:14">
      <c r="A21" s="206" t="s">
        <v>150</v>
      </c>
      <c r="B21" s="311"/>
      <c r="C21" s="313"/>
      <c r="D21" s="313"/>
      <c r="E21" s="313"/>
      <c r="F21" s="314"/>
      <c r="G21" s="315"/>
      <c r="H21" s="218"/>
      <c r="I21" s="218"/>
      <c r="J21" s="219"/>
      <c r="K21" s="219"/>
      <c r="L21" s="219"/>
    </row>
    <row r="22" spans="1:14">
      <c r="A22" s="312"/>
      <c r="B22" s="213" t="s">
        <v>1032</v>
      </c>
      <c r="C22" s="313"/>
      <c r="D22" s="313"/>
      <c r="E22" s="313"/>
      <c r="F22" s="314"/>
      <c r="G22" s="315"/>
      <c r="H22" s="218"/>
      <c r="I22" s="218"/>
      <c r="J22" s="219"/>
      <c r="K22" s="219"/>
      <c r="L22" s="219"/>
    </row>
    <row r="23" spans="1:14">
      <c r="A23" s="312"/>
      <c r="B23" s="311"/>
      <c r="C23" s="1088">
        <v>7394019</v>
      </c>
      <c r="D23" s="430" t="s">
        <v>1033</v>
      </c>
      <c r="E23" s="1081" t="s">
        <v>1028</v>
      </c>
      <c r="F23" s="1105" t="s">
        <v>1029</v>
      </c>
      <c r="G23" s="1089">
        <v>1</v>
      </c>
      <c r="H23" s="1106">
        <v>53</v>
      </c>
      <c r="I23" s="1106">
        <v>24</v>
      </c>
      <c r="J23" s="1107">
        <v>7</v>
      </c>
      <c r="K23" s="1108">
        <f>+H23*J23</f>
        <v>371</v>
      </c>
      <c r="L23" s="1108">
        <f>+I23*J23</f>
        <v>168</v>
      </c>
      <c r="N23" s="807">
        <v>337.30200000000002</v>
      </c>
    </row>
    <row r="24" spans="1:14">
      <c r="A24" s="312"/>
      <c r="B24" s="311"/>
      <c r="C24" s="313"/>
      <c r="D24" s="313"/>
      <c r="E24" s="313"/>
      <c r="F24" s="314"/>
      <c r="G24" s="315"/>
      <c r="H24" s="218"/>
      <c r="I24" s="218"/>
      <c r="J24" s="219"/>
      <c r="K24" s="219"/>
      <c r="L24" s="219"/>
    </row>
    <row r="25" spans="1:14">
      <c r="A25" s="206" t="s">
        <v>151</v>
      </c>
      <c r="B25" s="311"/>
      <c r="C25" s="313"/>
      <c r="D25" s="313"/>
      <c r="E25" s="313"/>
      <c r="F25" s="316"/>
      <c r="G25" s="315"/>
      <c r="H25" s="218"/>
      <c r="I25" s="218"/>
      <c r="J25" s="219"/>
      <c r="K25" s="219"/>
      <c r="L25" s="219"/>
    </row>
    <row r="26" spans="1:14">
      <c r="A26" s="311"/>
      <c r="B26" s="213" t="s">
        <v>1034</v>
      </c>
      <c r="C26" s="1074"/>
      <c r="D26" s="1074"/>
      <c r="E26" s="1075"/>
      <c r="F26" s="1076"/>
      <c r="G26" s="1085"/>
      <c r="H26" s="1086"/>
      <c r="I26" s="1086"/>
      <c r="J26" s="1087"/>
      <c r="K26" s="1087"/>
      <c r="L26" s="1087"/>
    </row>
    <row r="27" spans="1:14">
      <c r="A27" s="311"/>
      <c r="B27" s="213"/>
      <c r="C27" s="1088">
        <v>1782278</v>
      </c>
      <c r="D27" s="430" t="s">
        <v>1035</v>
      </c>
      <c r="E27" s="1245" t="s">
        <v>1036</v>
      </c>
      <c r="F27" s="1246"/>
      <c r="G27" s="1089">
        <v>1</v>
      </c>
      <c r="H27" s="1090">
        <v>19</v>
      </c>
      <c r="I27" s="1090">
        <v>8.6</v>
      </c>
      <c r="J27" s="1092">
        <v>72</v>
      </c>
      <c r="K27" s="1084">
        <f>+J27*H27</f>
        <v>1368</v>
      </c>
      <c r="L27" s="1084">
        <f>+I27*J27</f>
        <v>619.19999999999993</v>
      </c>
      <c r="N27" s="807">
        <v>486.47550000000007</v>
      </c>
    </row>
    <row r="28" spans="1:14">
      <c r="A28" s="311"/>
      <c r="B28" s="311"/>
      <c r="C28" s="313"/>
      <c r="D28" s="313"/>
      <c r="E28" s="313"/>
      <c r="F28" s="316"/>
      <c r="G28" s="315"/>
      <c r="H28" s="218"/>
      <c r="I28" s="218"/>
      <c r="J28" s="219"/>
      <c r="K28" s="219"/>
      <c r="L28" s="219"/>
    </row>
    <row r="29" spans="1:14">
      <c r="A29" s="206" t="s">
        <v>152</v>
      </c>
      <c r="B29" s="207"/>
      <c r="C29" s="309"/>
      <c r="D29" s="309"/>
      <c r="E29" s="208"/>
      <c r="F29" s="209"/>
      <c r="G29" s="210"/>
      <c r="H29" s="220"/>
      <c r="I29" s="220"/>
      <c r="J29" s="221"/>
      <c r="K29" s="221"/>
      <c r="L29" s="221"/>
    </row>
    <row r="30" spans="1:14">
      <c r="A30" s="311"/>
      <c r="B30" s="213" t="s">
        <v>1037</v>
      </c>
      <c r="C30" s="313"/>
      <c r="D30" s="313"/>
      <c r="E30" s="317"/>
      <c r="F30" s="314"/>
      <c r="G30" s="318"/>
      <c r="H30" s="222"/>
      <c r="I30" s="222"/>
      <c r="J30" s="223"/>
      <c r="K30" s="223"/>
      <c r="L30" s="223"/>
    </row>
    <row r="31" spans="1:14">
      <c r="A31" s="1073"/>
      <c r="B31" s="213"/>
      <c r="C31" s="1080">
        <v>1910306</v>
      </c>
      <c r="D31" s="430" t="s">
        <v>1038</v>
      </c>
      <c r="E31" s="1247" t="s">
        <v>1039</v>
      </c>
      <c r="F31" s="1248"/>
      <c r="G31" s="1080">
        <v>1</v>
      </c>
      <c r="H31" s="1084">
        <v>17</v>
      </c>
      <c r="I31" s="1083">
        <v>7.7110640000000004</v>
      </c>
      <c r="J31" s="1084">
        <v>60</v>
      </c>
      <c r="K31" s="1084">
        <v>1060</v>
      </c>
      <c r="L31" s="1084">
        <v>480.80752000000001</v>
      </c>
      <c r="N31" s="807">
        <v>88.840500000000006</v>
      </c>
    </row>
    <row r="32" spans="1:14">
      <c r="A32" s="1073"/>
      <c r="B32" s="213"/>
      <c r="C32" s="1077"/>
      <c r="D32" s="1077"/>
      <c r="E32" s="1077"/>
      <c r="F32" s="1109"/>
      <c r="G32" s="1077"/>
      <c r="H32" s="1104"/>
      <c r="I32" s="1110"/>
      <c r="J32" s="1104"/>
      <c r="K32" s="1104"/>
      <c r="L32" s="1104"/>
    </row>
    <row r="33" spans="1:242">
      <c r="A33" s="206" t="s">
        <v>1040</v>
      </c>
      <c r="B33" s="207"/>
      <c r="C33" s="309"/>
      <c r="D33" s="309"/>
      <c r="E33" s="208"/>
      <c r="F33" s="209"/>
      <c r="G33" s="210"/>
      <c r="H33" s="220"/>
      <c r="I33" s="220"/>
      <c r="J33" s="221"/>
      <c r="K33" s="221"/>
      <c r="L33" s="221"/>
    </row>
    <row r="34" spans="1:242">
      <c r="A34" s="311"/>
      <c r="B34" s="213" t="s">
        <v>1041</v>
      </c>
      <c r="C34" s="313"/>
      <c r="D34" s="313"/>
      <c r="E34" s="317"/>
      <c r="F34" s="314"/>
      <c r="G34" s="318"/>
      <c r="H34" s="222"/>
      <c r="I34" s="222"/>
      <c r="J34" s="223"/>
      <c r="K34" s="223"/>
      <c r="L34" s="223"/>
    </row>
    <row r="35" spans="1:242">
      <c r="A35" s="1073"/>
      <c r="B35" s="213"/>
      <c r="C35" s="536" t="s">
        <v>1042</v>
      </c>
      <c r="D35" s="1111" t="s">
        <v>1043</v>
      </c>
      <c r="E35" s="1272" t="s">
        <v>1044</v>
      </c>
      <c r="F35" s="1273"/>
      <c r="G35" s="1077">
        <v>12</v>
      </c>
      <c r="H35" s="1114">
        <v>1.7</v>
      </c>
      <c r="I35" s="1110">
        <v>0.8</v>
      </c>
      <c r="J35" s="1115">
        <v>100</v>
      </c>
      <c r="K35" s="1104">
        <v>2116</v>
      </c>
      <c r="L35" s="1114">
        <v>959.7</v>
      </c>
      <c r="N35" s="807">
        <v>7.9799999999999995</v>
      </c>
    </row>
    <row r="36" spans="1:242">
      <c r="A36" s="1073"/>
      <c r="B36" s="213"/>
      <c r="C36" s="1116"/>
      <c r="D36" s="1116"/>
      <c r="E36" s="592" t="s">
        <v>1045</v>
      </c>
      <c r="F36" s="1113"/>
      <c r="G36" s="1077"/>
      <c r="H36" s="1115"/>
      <c r="I36" s="1110"/>
      <c r="J36" s="1115"/>
      <c r="K36" s="1104"/>
      <c r="L36" s="1115"/>
    </row>
    <row r="37" spans="1:242" s="2" customFormat="1" ht="14.25" customHeight="1">
      <c r="A37" s="1073"/>
      <c r="B37" s="213"/>
      <c r="C37" s="536" t="s">
        <v>1046</v>
      </c>
      <c r="D37" s="1111" t="s">
        <v>1047</v>
      </c>
      <c r="E37" s="1112" t="s">
        <v>1048</v>
      </c>
      <c r="F37" s="1113"/>
      <c r="G37" s="1077">
        <v>20</v>
      </c>
      <c r="H37" s="1114">
        <v>0.9</v>
      </c>
      <c r="I37" s="1110">
        <v>0.4</v>
      </c>
      <c r="J37" s="1115">
        <v>40</v>
      </c>
      <c r="K37" s="1104">
        <v>794</v>
      </c>
      <c r="L37" s="1114">
        <v>360</v>
      </c>
      <c r="N37" s="807">
        <v>12.295500000000002</v>
      </c>
    </row>
    <row r="38" spans="1:242" s="2" customFormat="1" ht="14.25" customHeight="1">
      <c r="A38" s="1073"/>
      <c r="B38" s="213"/>
      <c r="C38" s="1117"/>
      <c r="D38" s="1117"/>
      <c r="E38" s="593" t="s">
        <v>1049</v>
      </c>
      <c r="F38" s="1118"/>
      <c r="G38" s="1119"/>
      <c r="H38" s="1084"/>
      <c r="I38" s="1120"/>
      <c r="J38" s="1084"/>
      <c r="K38" s="1121"/>
      <c r="L38" s="1084"/>
      <c r="N38" s="809"/>
    </row>
    <row r="39" spans="1:242" ht="16.5" thickBot="1">
      <c r="A39" s="192"/>
      <c r="B39" s="876"/>
      <c r="C39" s="319"/>
      <c r="D39" s="319"/>
      <c r="E39" s="319"/>
      <c r="F39" s="320"/>
      <c r="G39" s="321"/>
      <c r="H39" s="263"/>
      <c r="I39" s="263"/>
      <c r="J39" s="263"/>
      <c r="K39" s="263"/>
      <c r="L39" s="263"/>
      <c r="M39" s="2"/>
      <c r="N39" s="80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</row>
    <row r="40" spans="1:242" ht="16.5" thickTop="1">
      <c r="A40" s="68"/>
      <c r="B40" s="820"/>
      <c r="C40" s="65"/>
      <c r="D40" s="65"/>
      <c r="E40" s="65"/>
      <c r="F40" s="66"/>
      <c r="G40" s="57"/>
      <c r="H40" s="232"/>
      <c r="I40" s="232"/>
      <c r="J40" s="232"/>
      <c r="K40" s="232"/>
      <c r="L40" s="232"/>
      <c r="M40" s="2"/>
      <c r="N40" s="80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</row>
  </sheetData>
  <mergeCells count="5">
    <mergeCell ref="E1:F1"/>
    <mergeCell ref="A3:L3"/>
    <mergeCell ref="E27:F27"/>
    <mergeCell ref="E31:F31"/>
    <mergeCell ref="E35:F35"/>
  </mergeCells>
  <pageMargins left="0.75" right="0.25" top="0.5" bottom="0.5" header="0.3" footer="0.3"/>
  <pageSetup scale="97" fitToHeight="0" orientation="landscape" r:id="rId1"/>
  <headerFooter>
    <oddHeader>&amp;C&amp;"Arial,Bold"&amp;18Tile and Stone Installation Systems - MAPEI 2026 U.S. Price List</oddHeader>
    <oddFooter>&amp;LPrice List Effective: February 1, 2026
Master Document&amp;C
&amp;P&amp;RMAPEI Corporation</oddFooter>
  </headerFooter>
  <rowBreaks count="1" manualBreakCount="1">
    <brk id="40" max="12" man="1"/>
  </rowBreaks>
  <ignoredErrors>
    <ignoredError sqref="L7 K11:L11 K15:L15 K19:L19 K23:L23 K27:L2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3529-3D3B-45C6-9D74-5C29F1CF65B2}">
  <sheetPr>
    <pageSetUpPr fitToPage="1"/>
  </sheetPr>
  <dimension ref="A1:P57"/>
  <sheetViews>
    <sheetView showGridLines="0" zoomScale="85" zoomScaleNormal="85" zoomScaleSheetLayoutView="75" zoomScalePageLayoutView="70" workbookViewId="0">
      <pane ySplit="1" topLeftCell="A2" activePane="bottomLeft" state="frozen"/>
      <selection pane="bottomLeft" activeCell="P1" sqref="P1"/>
    </sheetView>
  </sheetViews>
  <sheetFormatPr defaultColWidth="10.42578125" defaultRowHeight="12.6"/>
  <cols>
    <col min="1" max="2" width="4.140625" style="662" customWidth="1"/>
    <col min="3" max="3" width="13.42578125" style="662" bestFit="1" customWidth="1"/>
    <col min="4" max="4" width="7.42578125" style="663" customWidth="1"/>
    <col min="5" max="5" width="33.5703125" style="664" customWidth="1"/>
    <col min="6" max="6" width="9.42578125" style="663" customWidth="1"/>
    <col min="7" max="7" width="14.140625" style="445" customWidth="1"/>
    <col min="8" max="8" width="14.42578125" style="445" customWidth="1"/>
    <col min="9" max="9" width="11.42578125" style="445" customWidth="1"/>
    <col min="10" max="10" width="14.5703125" style="445" customWidth="1"/>
    <col min="11" max="11" width="13" style="445" bestFit="1" customWidth="1"/>
    <col min="12" max="12" width="4" style="662" customWidth="1"/>
    <col min="13" max="13" width="19" style="662" customWidth="1"/>
    <col min="14" max="14" width="22.5703125" style="662" customWidth="1"/>
    <col min="15" max="15" width="5.5703125" style="662" customWidth="1"/>
    <col min="16" max="16384" width="10.42578125" style="662"/>
  </cols>
  <sheetData>
    <row r="1" spans="1:16" s="784" customFormat="1" ht="60.75" customHeight="1" thickBot="1">
      <c r="A1" s="791" t="s">
        <v>3</v>
      </c>
      <c r="B1" s="790"/>
      <c r="C1" s="789" t="s">
        <v>207</v>
      </c>
      <c r="D1" s="1249" t="s">
        <v>209</v>
      </c>
      <c r="E1" s="1250"/>
      <c r="F1" s="788" t="s">
        <v>210</v>
      </c>
      <c r="G1" s="787" t="s">
        <v>1050</v>
      </c>
      <c r="H1" s="787" t="s">
        <v>1051</v>
      </c>
      <c r="I1" s="787" t="s">
        <v>1052</v>
      </c>
      <c r="J1" s="787" t="s">
        <v>257</v>
      </c>
      <c r="K1" s="787" t="s">
        <v>258</v>
      </c>
      <c r="M1" s="786" t="s">
        <v>250</v>
      </c>
      <c r="N1" s="785" t="s">
        <v>1053</v>
      </c>
      <c r="P1" s="804" t="s">
        <v>216</v>
      </c>
    </row>
    <row r="2" spans="1:16" s="710" customFormat="1" ht="15.75" customHeight="1">
      <c r="A2" s="783"/>
      <c r="B2" s="783"/>
      <c r="C2" s="782"/>
      <c r="D2" s="781"/>
      <c r="E2" s="780"/>
      <c r="F2" s="779"/>
      <c r="G2" s="7"/>
      <c r="H2" s="7"/>
      <c r="I2" s="7"/>
      <c r="J2" s="7"/>
      <c r="K2" s="7"/>
    </row>
    <row r="3" spans="1:16" s="710" customFormat="1" ht="14.45" customHeight="1">
      <c r="A3" s="778" t="s">
        <v>1054</v>
      </c>
      <c r="B3" s="777"/>
      <c r="C3" s="776"/>
      <c r="D3" s="775"/>
      <c r="E3" s="774"/>
      <c r="F3" s="773"/>
      <c r="G3" s="772"/>
      <c r="H3" s="772"/>
      <c r="I3" s="772"/>
      <c r="J3" s="772"/>
      <c r="K3" s="772"/>
    </row>
    <row r="4" spans="1:16" s="710" customFormat="1" ht="12" customHeight="1">
      <c r="A4" s="771"/>
      <c r="B4" s="682"/>
      <c r="C4" s="770"/>
      <c r="D4" s="694"/>
      <c r="E4" s="769"/>
      <c r="F4" s="663"/>
      <c r="G4" s="718"/>
      <c r="H4" s="718"/>
      <c r="I4" s="718"/>
      <c r="J4" s="718"/>
      <c r="K4" s="718"/>
      <c r="P4" s="805"/>
    </row>
    <row r="5" spans="1:16" ht="15.95">
      <c r="A5" s="683" t="s">
        <v>155</v>
      </c>
      <c r="B5" s="706"/>
      <c r="C5" s="722"/>
      <c r="D5" s="705"/>
      <c r="E5" s="704"/>
      <c r="F5" s="703"/>
      <c r="G5" s="702"/>
      <c r="H5" s="702"/>
      <c r="I5" s="42"/>
      <c r="J5" s="42"/>
      <c r="K5" s="42"/>
      <c r="P5" s="805"/>
    </row>
    <row r="6" spans="1:16" ht="15.95">
      <c r="A6" s="700" t="s">
        <v>3</v>
      </c>
      <c r="B6" s="699" t="s">
        <v>1055</v>
      </c>
      <c r="C6" s="732"/>
      <c r="D6" s="694"/>
      <c r="E6" s="698"/>
      <c r="F6" s="697"/>
      <c r="G6" s="696"/>
      <c r="H6" s="696"/>
      <c r="I6" s="695"/>
      <c r="J6" s="695"/>
      <c r="K6" s="695"/>
      <c r="P6" s="805"/>
    </row>
    <row r="7" spans="1:16" ht="15.95">
      <c r="A7" s="683" t="s">
        <v>3</v>
      </c>
      <c r="B7" s="682" t="s">
        <v>240</v>
      </c>
      <c r="C7" s="757">
        <v>8118901</v>
      </c>
      <c r="D7" s="757" t="s">
        <v>1056</v>
      </c>
      <c r="E7" s="768" t="s">
        <v>1057</v>
      </c>
      <c r="F7" s="766">
        <v>1</v>
      </c>
      <c r="G7" s="742">
        <v>15.4</v>
      </c>
      <c r="H7" s="765">
        <f t="shared" ref="H7:H17" si="0">G7/2.205</f>
        <v>6.9841269841269842</v>
      </c>
      <c r="I7" s="764"/>
      <c r="J7" s="763">
        <f t="shared" ref="J7:J17" si="1">G7*I7</f>
        <v>0</v>
      </c>
      <c r="K7" s="751">
        <f t="shared" ref="K7:K17" si="2">H7*I7</f>
        <v>0</v>
      </c>
      <c r="L7" s="744"/>
      <c r="M7" s="723" t="s">
        <v>1058</v>
      </c>
      <c r="N7" s="723" t="s">
        <v>1059</v>
      </c>
      <c r="P7" s="806">
        <v>307.43999999999994</v>
      </c>
    </row>
    <row r="8" spans="1:16" ht="15.95">
      <c r="A8" s="683"/>
      <c r="B8" s="682"/>
      <c r="C8" s="757">
        <v>8119301</v>
      </c>
      <c r="D8" s="757" t="s">
        <v>1056</v>
      </c>
      <c r="E8" s="768" t="s">
        <v>1060</v>
      </c>
      <c r="F8" s="766">
        <v>1</v>
      </c>
      <c r="G8" s="742">
        <v>9</v>
      </c>
      <c r="H8" s="765">
        <f t="shared" si="0"/>
        <v>4.0816326530612246</v>
      </c>
      <c r="I8" s="764"/>
      <c r="J8" s="763">
        <f t="shared" si="1"/>
        <v>0</v>
      </c>
      <c r="K8" s="751">
        <f t="shared" si="2"/>
        <v>0</v>
      </c>
      <c r="L8" s="744"/>
      <c r="M8" s="723" t="s">
        <v>1061</v>
      </c>
      <c r="N8" s="723" t="s">
        <v>1062</v>
      </c>
      <c r="P8" s="806">
        <v>215.20333333333332</v>
      </c>
    </row>
    <row r="9" spans="1:16" ht="15.95">
      <c r="A9" s="683"/>
      <c r="B9" s="682"/>
      <c r="C9" s="757">
        <v>8119701</v>
      </c>
      <c r="D9" s="757" t="s">
        <v>1056</v>
      </c>
      <c r="E9" s="768" t="s">
        <v>1063</v>
      </c>
      <c r="F9" s="766">
        <v>1</v>
      </c>
      <c r="G9" s="742">
        <v>7</v>
      </c>
      <c r="H9" s="765">
        <f t="shared" si="0"/>
        <v>3.1746031746031744</v>
      </c>
      <c r="I9" s="764"/>
      <c r="J9" s="763">
        <f t="shared" si="1"/>
        <v>0</v>
      </c>
      <c r="K9" s="751">
        <f t="shared" si="2"/>
        <v>0</v>
      </c>
      <c r="L9" s="744"/>
      <c r="M9" s="723" t="s">
        <v>1064</v>
      </c>
      <c r="N9" s="723" t="s">
        <v>1065</v>
      </c>
      <c r="P9" s="806">
        <v>132.20666666666668</v>
      </c>
    </row>
    <row r="10" spans="1:16" ht="15.95">
      <c r="A10" s="683"/>
      <c r="B10" s="682"/>
      <c r="C10" s="757">
        <v>8118801</v>
      </c>
      <c r="D10" s="757" t="s">
        <v>1056</v>
      </c>
      <c r="E10" s="768" t="s">
        <v>1066</v>
      </c>
      <c r="F10" s="766">
        <v>1</v>
      </c>
      <c r="G10" s="742">
        <v>5.4</v>
      </c>
      <c r="H10" s="765">
        <f t="shared" si="0"/>
        <v>2.4489795918367347</v>
      </c>
      <c r="I10" s="764"/>
      <c r="J10" s="763">
        <f t="shared" si="1"/>
        <v>0</v>
      </c>
      <c r="K10" s="751">
        <f t="shared" si="2"/>
        <v>0</v>
      </c>
      <c r="L10" s="744"/>
      <c r="M10" s="723" t="s">
        <v>1067</v>
      </c>
      <c r="N10" s="723" t="s">
        <v>1068</v>
      </c>
      <c r="P10" s="806">
        <v>166.01666666666668</v>
      </c>
    </row>
    <row r="11" spans="1:16" ht="15.95">
      <c r="A11" s="683"/>
      <c r="B11" s="682"/>
      <c r="C11" s="757">
        <v>8119801</v>
      </c>
      <c r="D11" s="757" t="s">
        <v>1056</v>
      </c>
      <c r="E11" s="768" t="s">
        <v>1069</v>
      </c>
      <c r="F11" s="766">
        <v>1</v>
      </c>
      <c r="G11" s="742">
        <v>4.2</v>
      </c>
      <c r="H11" s="765">
        <f t="shared" si="0"/>
        <v>1.9047619047619049</v>
      </c>
      <c r="I11" s="764"/>
      <c r="J11" s="763">
        <f t="shared" si="1"/>
        <v>0</v>
      </c>
      <c r="K11" s="751">
        <f t="shared" si="2"/>
        <v>0</v>
      </c>
      <c r="L11" s="744"/>
      <c r="M11" s="723" t="s">
        <v>1070</v>
      </c>
      <c r="N11" s="723" t="s">
        <v>1071</v>
      </c>
      <c r="P11" s="806">
        <v>128.33333333333334</v>
      </c>
    </row>
    <row r="12" spans="1:16" ht="15.95">
      <c r="A12" s="683"/>
      <c r="B12" s="682"/>
      <c r="C12" s="757">
        <v>8119601</v>
      </c>
      <c r="D12" s="757" t="s">
        <v>1056</v>
      </c>
      <c r="E12" s="768" t="s">
        <v>1072</v>
      </c>
      <c r="F12" s="766">
        <v>1</v>
      </c>
      <c r="G12" s="742">
        <v>7.2</v>
      </c>
      <c r="H12" s="765">
        <f t="shared" si="0"/>
        <v>3.2653061224489797</v>
      </c>
      <c r="I12" s="764"/>
      <c r="J12" s="763">
        <f t="shared" si="1"/>
        <v>0</v>
      </c>
      <c r="K12" s="751">
        <f t="shared" si="2"/>
        <v>0</v>
      </c>
      <c r="L12" s="744"/>
      <c r="M12" s="723" t="s">
        <v>1073</v>
      </c>
      <c r="N12" s="723" t="s">
        <v>1074</v>
      </c>
      <c r="P12" s="806">
        <v>144.5033333333333</v>
      </c>
    </row>
    <row r="13" spans="1:16" ht="15.95">
      <c r="A13" s="683"/>
      <c r="B13" s="682"/>
      <c r="C13" s="757">
        <v>8119401</v>
      </c>
      <c r="D13" s="757" t="s">
        <v>1056</v>
      </c>
      <c r="E13" s="768" t="s">
        <v>1075</v>
      </c>
      <c r="F13" s="766">
        <v>1</v>
      </c>
      <c r="G13" s="742">
        <v>7.8</v>
      </c>
      <c r="H13" s="765">
        <f t="shared" si="0"/>
        <v>3.5374149659863945</v>
      </c>
      <c r="I13" s="764"/>
      <c r="J13" s="763">
        <f t="shared" si="1"/>
        <v>0</v>
      </c>
      <c r="K13" s="751">
        <f t="shared" si="2"/>
        <v>0</v>
      </c>
      <c r="L13" s="744"/>
      <c r="M13" s="723" t="s">
        <v>1076</v>
      </c>
      <c r="N13" s="723" t="s">
        <v>1077</v>
      </c>
      <c r="P13" s="806">
        <v>144.5033333333333</v>
      </c>
    </row>
    <row r="14" spans="1:16" ht="33" customHeight="1">
      <c r="A14" s="683"/>
      <c r="B14" s="682"/>
      <c r="C14" s="757">
        <v>8119501</v>
      </c>
      <c r="D14" s="757" t="s">
        <v>1056</v>
      </c>
      <c r="E14" s="767" t="s">
        <v>1078</v>
      </c>
      <c r="F14" s="766">
        <v>1</v>
      </c>
      <c r="G14" s="742">
        <v>28.5</v>
      </c>
      <c r="H14" s="765">
        <f t="shared" si="0"/>
        <v>12.92517006802721</v>
      </c>
      <c r="I14" s="764"/>
      <c r="J14" s="763">
        <f t="shared" si="1"/>
        <v>0</v>
      </c>
      <c r="K14" s="751">
        <f t="shared" si="2"/>
        <v>0</v>
      </c>
      <c r="L14" s="744"/>
      <c r="M14" s="723" t="s">
        <v>1079</v>
      </c>
      <c r="N14" s="723" t="s">
        <v>1080</v>
      </c>
      <c r="P14" s="806">
        <v>737.33333333333337</v>
      </c>
    </row>
    <row r="15" spans="1:16" ht="33" customHeight="1">
      <c r="A15" s="683"/>
      <c r="B15" s="682"/>
      <c r="C15" s="757">
        <v>8119201</v>
      </c>
      <c r="D15" s="757" t="s">
        <v>1056</v>
      </c>
      <c r="E15" s="767" t="s">
        <v>1081</v>
      </c>
      <c r="F15" s="766">
        <v>1</v>
      </c>
      <c r="G15" s="742">
        <v>14.8</v>
      </c>
      <c r="H15" s="765">
        <f t="shared" si="0"/>
        <v>6.7120181405895689</v>
      </c>
      <c r="I15" s="764"/>
      <c r="J15" s="763">
        <f t="shared" si="1"/>
        <v>0</v>
      </c>
      <c r="K15" s="751">
        <f t="shared" si="2"/>
        <v>0</v>
      </c>
      <c r="L15" s="744"/>
      <c r="M15" s="723" t="s">
        <v>1082</v>
      </c>
      <c r="N15" s="723" t="s">
        <v>1083</v>
      </c>
      <c r="P15" s="806">
        <v>507.10333333333335</v>
      </c>
    </row>
    <row r="16" spans="1:16" ht="33" customHeight="1">
      <c r="A16" s="683" t="s">
        <v>3</v>
      </c>
      <c r="B16" s="682"/>
      <c r="C16" s="757">
        <v>8119101</v>
      </c>
      <c r="D16" s="757" t="s">
        <v>1056</v>
      </c>
      <c r="E16" s="767" t="s">
        <v>1084</v>
      </c>
      <c r="F16" s="766">
        <v>1</v>
      </c>
      <c r="G16" s="742">
        <v>12.2</v>
      </c>
      <c r="H16" s="765">
        <f t="shared" si="0"/>
        <v>5.5328798185941039</v>
      </c>
      <c r="I16" s="764"/>
      <c r="J16" s="763">
        <f t="shared" si="1"/>
        <v>0</v>
      </c>
      <c r="K16" s="751">
        <f t="shared" si="2"/>
        <v>0</v>
      </c>
      <c r="L16" s="744"/>
      <c r="M16" s="673" t="s">
        <v>1085</v>
      </c>
      <c r="N16" s="673" t="s">
        <v>1086</v>
      </c>
      <c r="P16" s="806">
        <v>264.43666666666667</v>
      </c>
    </row>
    <row r="17" spans="1:16" ht="33.75" customHeight="1">
      <c r="A17" s="683" t="s">
        <v>3</v>
      </c>
      <c r="B17" s="682"/>
      <c r="C17" s="680">
        <v>8119001</v>
      </c>
      <c r="D17" s="680" t="s">
        <v>1056</v>
      </c>
      <c r="E17" s="762" t="s">
        <v>1087</v>
      </c>
      <c r="F17" s="761">
        <v>1</v>
      </c>
      <c r="G17" s="735">
        <v>10</v>
      </c>
      <c r="H17" s="760">
        <f t="shared" si="0"/>
        <v>4.5351473922902494</v>
      </c>
      <c r="I17" s="759"/>
      <c r="J17" s="758">
        <f t="shared" si="1"/>
        <v>0</v>
      </c>
      <c r="K17" s="745">
        <f t="shared" si="2"/>
        <v>0</v>
      </c>
      <c r="L17" s="744"/>
      <c r="M17" s="723" t="s">
        <v>1088</v>
      </c>
      <c r="N17" s="723" t="s">
        <v>1089</v>
      </c>
      <c r="P17" s="806">
        <v>273.77000000000004</v>
      </c>
    </row>
    <row r="18" spans="1:16" ht="15.95">
      <c r="P18" s="805"/>
    </row>
    <row r="19" spans="1:16" ht="15.95">
      <c r="A19" s="683" t="s">
        <v>156</v>
      </c>
      <c r="B19" s="706"/>
      <c r="C19" s="722"/>
      <c r="D19" s="705"/>
      <c r="E19" s="704"/>
      <c r="F19" s="703"/>
      <c r="G19" s="702"/>
      <c r="H19" s="702"/>
      <c r="I19" s="42"/>
      <c r="J19" s="42"/>
      <c r="K19" s="42"/>
      <c r="P19" s="805"/>
    </row>
    <row r="20" spans="1:16" ht="15.95">
      <c r="A20" s="700" t="s">
        <v>218</v>
      </c>
      <c r="B20" s="699" t="s">
        <v>1090</v>
      </c>
      <c r="C20" s="732"/>
      <c r="D20" s="694"/>
      <c r="E20" s="698"/>
      <c r="F20" s="697"/>
      <c r="G20" s="696"/>
      <c r="H20" s="696"/>
      <c r="I20" s="695"/>
      <c r="J20" s="695"/>
      <c r="K20" s="695"/>
      <c r="P20" s="805"/>
    </row>
    <row r="21" spans="1:16" ht="15.95">
      <c r="A21" s="683" t="s">
        <v>3</v>
      </c>
      <c r="B21" s="682" t="s">
        <v>240</v>
      </c>
      <c r="C21" s="757">
        <v>8118001</v>
      </c>
      <c r="D21" s="757" t="s">
        <v>1056</v>
      </c>
      <c r="E21" s="690" t="s">
        <v>1091</v>
      </c>
      <c r="F21" s="755">
        <v>1</v>
      </c>
      <c r="G21" s="742">
        <v>6.35</v>
      </c>
      <c r="H21" s="741">
        <f>G21/2.205</f>
        <v>2.8798185941043082</v>
      </c>
      <c r="I21" s="740"/>
      <c r="J21" s="752">
        <f>G21*I21</f>
        <v>0</v>
      </c>
      <c r="K21" s="751">
        <f>H21*I21</f>
        <v>0</v>
      </c>
      <c r="L21" s="744"/>
      <c r="M21" s="723" t="s">
        <v>1092</v>
      </c>
      <c r="N21" s="723" t="s">
        <v>1093</v>
      </c>
      <c r="P21" s="806">
        <v>215.71200000000002</v>
      </c>
    </row>
    <row r="22" spans="1:16" ht="15.95">
      <c r="A22" s="683"/>
      <c r="B22" s="682"/>
      <c r="C22" s="757">
        <v>8118101</v>
      </c>
      <c r="D22" s="757" t="s">
        <v>1056</v>
      </c>
      <c r="E22" s="690" t="s">
        <v>1094</v>
      </c>
      <c r="F22" s="755">
        <v>1</v>
      </c>
      <c r="G22" s="742">
        <v>14</v>
      </c>
      <c r="H22" s="741">
        <f>G22/2.205</f>
        <v>6.3492063492063489</v>
      </c>
      <c r="I22" s="740"/>
      <c r="J22" s="752">
        <f>G22*I22</f>
        <v>0</v>
      </c>
      <c r="K22" s="751">
        <f>H22*I22</f>
        <v>0</v>
      </c>
      <c r="L22" s="744"/>
      <c r="M22" s="723" t="s">
        <v>1095</v>
      </c>
      <c r="N22" s="723" t="s">
        <v>1096</v>
      </c>
      <c r="P22" s="806">
        <v>279.1635</v>
      </c>
    </row>
    <row r="23" spans="1:16" ht="15.95">
      <c r="A23" s="683" t="s">
        <v>3</v>
      </c>
      <c r="B23" s="682"/>
      <c r="C23" s="757">
        <v>8118301</v>
      </c>
      <c r="D23" s="757" t="s">
        <v>1056</v>
      </c>
      <c r="E23" s="690" t="s">
        <v>1097</v>
      </c>
      <c r="F23" s="755">
        <v>1</v>
      </c>
      <c r="G23" s="742">
        <v>17.75</v>
      </c>
      <c r="H23" s="741">
        <f>G23/2.205</f>
        <v>8.0498866213151921</v>
      </c>
      <c r="I23" s="740"/>
      <c r="J23" s="752">
        <f>G23*I23</f>
        <v>0</v>
      </c>
      <c r="K23" s="751">
        <f>H23*I23</f>
        <v>0</v>
      </c>
      <c r="L23" s="744"/>
      <c r="M23" s="723" t="s">
        <v>1098</v>
      </c>
      <c r="N23" s="723" t="s">
        <v>1099</v>
      </c>
      <c r="P23" s="806">
        <v>341.04</v>
      </c>
    </row>
    <row r="24" spans="1:16" ht="30" customHeight="1">
      <c r="A24" s="683" t="s">
        <v>3</v>
      </c>
      <c r="B24" s="682" t="s">
        <v>240</v>
      </c>
      <c r="C24" s="680">
        <v>8118201</v>
      </c>
      <c r="D24" s="680" t="s">
        <v>1056</v>
      </c>
      <c r="E24" s="729" t="s">
        <v>1100</v>
      </c>
      <c r="F24" s="749">
        <v>1</v>
      </c>
      <c r="G24" s="735">
        <v>28.8</v>
      </c>
      <c r="H24" s="734">
        <f>G24/2.205</f>
        <v>13.061224489795919</v>
      </c>
      <c r="I24" s="733"/>
      <c r="J24" s="746">
        <f>G24*I24</f>
        <v>0</v>
      </c>
      <c r="K24" s="745">
        <f>H24*I24</f>
        <v>0</v>
      </c>
      <c r="L24" s="744"/>
      <c r="M24" s="723" t="s">
        <v>1101</v>
      </c>
      <c r="N24" s="723" t="s">
        <v>1102</v>
      </c>
      <c r="P24" s="806">
        <v>502.29899999999998</v>
      </c>
    </row>
    <row r="25" spans="1:16" ht="15.95">
      <c r="P25" s="805"/>
    </row>
    <row r="26" spans="1:16" ht="15.95">
      <c r="A26" s="683" t="s">
        <v>157</v>
      </c>
      <c r="B26" s="706"/>
      <c r="C26" s="722"/>
      <c r="D26" s="705"/>
      <c r="E26" s="704"/>
      <c r="F26" s="703"/>
      <c r="G26" s="702"/>
      <c r="H26" s="702"/>
      <c r="I26" s="42"/>
      <c r="J26" s="42"/>
      <c r="K26" s="42"/>
      <c r="P26" s="805"/>
    </row>
    <row r="27" spans="1:16" ht="15.95">
      <c r="A27" s="700" t="s">
        <v>218</v>
      </c>
      <c r="B27" s="699" t="s">
        <v>1103</v>
      </c>
      <c r="C27" s="732"/>
      <c r="D27" s="694"/>
      <c r="E27" s="698"/>
      <c r="F27" s="697"/>
      <c r="G27" s="696"/>
      <c r="H27" s="696"/>
      <c r="I27" s="695"/>
      <c r="J27" s="695"/>
      <c r="K27" s="695"/>
      <c r="P27" s="805"/>
    </row>
    <row r="28" spans="1:16" ht="34.5" customHeight="1">
      <c r="A28" s="683" t="s">
        <v>3</v>
      </c>
      <c r="B28" s="682" t="s">
        <v>240</v>
      </c>
      <c r="C28" s="757">
        <v>8118701</v>
      </c>
      <c r="D28" s="757" t="s">
        <v>1056</v>
      </c>
      <c r="E28" s="756" t="s">
        <v>1104</v>
      </c>
      <c r="F28" s="755">
        <v>1</v>
      </c>
      <c r="G28" s="754">
        <v>1.1000000000000001</v>
      </c>
      <c r="H28" s="741">
        <f>G28/2.205</f>
        <v>0.49886621315192747</v>
      </c>
      <c r="I28" s="753"/>
      <c r="J28" s="752">
        <f>G28*I28</f>
        <v>0</v>
      </c>
      <c r="K28" s="751">
        <f>H28*I28</f>
        <v>0</v>
      </c>
      <c r="L28" s="744"/>
      <c r="M28" s="723" t="s">
        <v>1105</v>
      </c>
      <c r="N28" s="723" t="s">
        <v>1106</v>
      </c>
      <c r="P28" s="806">
        <v>92.263500000000008</v>
      </c>
    </row>
    <row r="29" spans="1:16" ht="34.5" customHeight="1">
      <c r="A29" s="683"/>
      <c r="B29" s="682"/>
      <c r="C29" s="757">
        <v>8118501</v>
      </c>
      <c r="D29" s="757" t="s">
        <v>1056</v>
      </c>
      <c r="E29" s="756" t="s">
        <v>1107</v>
      </c>
      <c r="F29" s="755">
        <v>1</v>
      </c>
      <c r="G29" s="754">
        <v>1.8</v>
      </c>
      <c r="H29" s="741">
        <f>G29/2.205</f>
        <v>0.81632653061224492</v>
      </c>
      <c r="I29" s="753"/>
      <c r="J29" s="752">
        <f>G29*I29</f>
        <v>0</v>
      </c>
      <c r="K29" s="751">
        <f>H29*I29</f>
        <v>0</v>
      </c>
      <c r="L29" s="744"/>
      <c r="M29" s="723" t="s">
        <v>1108</v>
      </c>
      <c r="N29" s="723" t="s">
        <v>1109</v>
      </c>
      <c r="P29" s="806">
        <v>108.381</v>
      </c>
    </row>
    <row r="30" spans="1:16" ht="34.5" customHeight="1">
      <c r="A30" s="683" t="s">
        <v>3</v>
      </c>
      <c r="B30" s="682"/>
      <c r="C30" s="757">
        <v>8118601</v>
      </c>
      <c r="D30" s="757" t="s">
        <v>1056</v>
      </c>
      <c r="E30" s="756" t="s">
        <v>1110</v>
      </c>
      <c r="F30" s="755">
        <v>1</v>
      </c>
      <c r="G30" s="754">
        <v>2</v>
      </c>
      <c r="H30" s="741">
        <f>G30/2.205</f>
        <v>0.90702947845804982</v>
      </c>
      <c r="I30" s="753"/>
      <c r="J30" s="752">
        <f>G30*I30</f>
        <v>0</v>
      </c>
      <c r="K30" s="751">
        <f>H30*I30</f>
        <v>0</v>
      </c>
      <c r="L30" s="744"/>
      <c r="M30" s="723" t="s">
        <v>1111</v>
      </c>
      <c r="N30" s="723" t="s">
        <v>1112</v>
      </c>
      <c r="P30" s="806">
        <v>149.17349999999999</v>
      </c>
    </row>
    <row r="31" spans="1:16" ht="49.5" customHeight="1">
      <c r="A31" s="683" t="s">
        <v>3</v>
      </c>
      <c r="B31" s="682" t="s">
        <v>240</v>
      </c>
      <c r="C31" s="680">
        <v>8118401</v>
      </c>
      <c r="D31" s="680" t="s">
        <v>1056</v>
      </c>
      <c r="E31" s="750" t="s">
        <v>1113</v>
      </c>
      <c r="F31" s="749">
        <v>1</v>
      </c>
      <c r="G31" s="748">
        <v>1.8</v>
      </c>
      <c r="H31" s="734">
        <f>G31/2.205</f>
        <v>0.81632653061224492</v>
      </c>
      <c r="I31" s="747"/>
      <c r="J31" s="746">
        <f>G31*I31</f>
        <v>0</v>
      </c>
      <c r="K31" s="745">
        <f>H31*I31</f>
        <v>0</v>
      </c>
      <c r="L31" s="744"/>
      <c r="M31" s="723" t="s">
        <v>1114</v>
      </c>
      <c r="N31" s="723" t="s">
        <v>1115</v>
      </c>
      <c r="P31" s="806">
        <v>108.381</v>
      </c>
    </row>
    <row r="32" spans="1:16" ht="15.95">
      <c r="P32" s="805"/>
    </row>
    <row r="33" spans="1:16" ht="15.95">
      <c r="A33" s="683" t="s">
        <v>158</v>
      </c>
      <c r="B33" s="706"/>
      <c r="C33" s="722"/>
      <c r="D33" s="705"/>
      <c r="E33" s="704"/>
      <c r="F33" s="703"/>
      <c r="G33" s="702"/>
      <c r="H33" s="702"/>
      <c r="I33" s="42"/>
      <c r="J33" s="42"/>
      <c r="K33" s="42"/>
      <c r="P33" s="805"/>
    </row>
    <row r="34" spans="1:16" ht="15.95">
      <c r="A34" s="700" t="s">
        <v>218</v>
      </c>
      <c r="B34" s="699" t="s">
        <v>1116</v>
      </c>
      <c r="C34" s="732"/>
      <c r="D34" s="694"/>
      <c r="E34" s="698"/>
      <c r="F34" s="697"/>
      <c r="G34" s="696"/>
      <c r="H34" s="696"/>
      <c r="I34" s="695"/>
      <c r="J34" s="695"/>
      <c r="K34" s="695"/>
      <c r="P34" s="805"/>
    </row>
    <row r="35" spans="1:16" ht="15.95">
      <c r="A35" s="683" t="s">
        <v>3</v>
      </c>
      <c r="B35" s="682" t="s">
        <v>240</v>
      </c>
      <c r="C35" s="691">
        <v>8108401</v>
      </c>
      <c r="D35" s="690" t="s">
        <v>1056</v>
      </c>
      <c r="E35" s="744" t="s">
        <v>1117</v>
      </c>
      <c r="F35" s="743">
        <v>1</v>
      </c>
      <c r="G35" s="742">
        <v>2.75</v>
      </c>
      <c r="H35" s="741">
        <f>G35/2.205</f>
        <v>1.2471655328798186</v>
      </c>
      <c r="I35" s="740"/>
      <c r="J35" s="739">
        <f>G35*I35</f>
        <v>0</v>
      </c>
      <c r="K35" s="738">
        <f>H35*I35</f>
        <v>0</v>
      </c>
      <c r="M35" s="723" t="s">
        <v>1118</v>
      </c>
      <c r="N35" s="723" t="s">
        <v>1119</v>
      </c>
      <c r="P35" s="806">
        <v>65.688000000000017</v>
      </c>
    </row>
    <row r="36" spans="1:16" ht="15.95">
      <c r="A36" s="683"/>
      <c r="B36" s="682"/>
      <c r="C36" s="691">
        <v>8109401</v>
      </c>
      <c r="D36" s="690" t="s">
        <v>1056</v>
      </c>
      <c r="E36" s="744" t="s">
        <v>1120</v>
      </c>
      <c r="F36" s="743">
        <v>1</v>
      </c>
      <c r="G36" s="742">
        <v>3.15</v>
      </c>
      <c r="H36" s="741">
        <f>G36/2.205</f>
        <v>1.4285714285714284</v>
      </c>
      <c r="I36" s="740"/>
      <c r="J36" s="739">
        <f>G36*I36</f>
        <v>0</v>
      </c>
      <c r="K36" s="738">
        <f>H36*I36</f>
        <v>0</v>
      </c>
      <c r="M36" s="723" t="s">
        <v>1121</v>
      </c>
      <c r="N36" s="723" t="s">
        <v>1122</v>
      </c>
      <c r="P36" s="806">
        <v>71.652000000000001</v>
      </c>
    </row>
    <row r="37" spans="1:16" ht="15.95">
      <c r="A37" s="683" t="s">
        <v>3</v>
      </c>
      <c r="B37" s="682"/>
      <c r="C37" s="691">
        <v>8100501</v>
      </c>
      <c r="D37" s="690" t="s">
        <v>1056</v>
      </c>
      <c r="E37" s="744" t="s">
        <v>1123</v>
      </c>
      <c r="F37" s="743">
        <v>1</v>
      </c>
      <c r="G37" s="742">
        <v>3.95</v>
      </c>
      <c r="H37" s="741">
        <f>G37/2.205</f>
        <v>1.7913832199546484</v>
      </c>
      <c r="I37" s="740"/>
      <c r="J37" s="739">
        <f>G37*I37</f>
        <v>0</v>
      </c>
      <c r="K37" s="738">
        <f>H37*I37</f>
        <v>0</v>
      </c>
      <c r="M37" s="723" t="s">
        <v>1124</v>
      </c>
      <c r="N37" s="723" t="s">
        <v>1125</v>
      </c>
      <c r="P37" s="806">
        <v>105.0945</v>
      </c>
    </row>
    <row r="38" spans="1:16" ht="15.95">
      <c r="A38" s="683" t="s">
        <v>3</v>
      </c>
      <c r="B38" s="682" t="s">
        <v>240</v>
      </c>
      <c r="C38" s="681">
        <v>8105501</v>
      </c>
      <c r="D38" s="729" t="s">
        <v>1056</v>
      </c>
      <c r="E38" s="737" t="s">
        <v>1126</v>
      </c>
      <c r="F38" s="736">
        <v>1</v>
      </c>
      <c r="G38" s="735">
        <v>5.25</v>
      </c>
      <c r="H38" s="734">
        <f>G38/2.205</f>
        <v>2.3809523809523809</v>
      </c>
      <c r="I38" s="733"/>
      <c r="J38" s="725">
        <f>G38*I38</f>
        <v>0</v>
      </c>
      <c r="K38" s="724">
        <f>H38*I38</f>
        <v>0</v>
      </c>
      <c r="M38" s="723" t="s">
        <v>1127</v>
      </c>
      <c r="N38" s="723" t="s">
        <v>1128</v>
      </c>
      <c r="P38" s="806">
        <v>166.55100000000002</v>
      </c>
    </row>
    <row r="39" spans="1:16" ht="15.95">
      <c r="P39" s="805"/>
    </row>
    <row r="40" spans="1:16" ht="15.95">
      <c r="A40" s="683" t="s">
        <v>159</v>
      </c>
      <c r="B40" s="706"/>
      <c r="C40" s="722"/>
      <c r="D40" s="705"/>
      <c r="E40" s="704"/>
      <c r="F40" s="703"/>
      <c r="G40" s="702"/>
      <c r="H40" s="702"/>
      <c r="I40" s="42"/>
      <c r="J40" s="42"/>
      <c r="K40" s="42"/>
      <c r="P40" s="805"/>
    </row>
    <row r="41" spans="1:16" ht="15.95">
      <c r="A41" s="700" t="s">
        <v>218</v>
      </c>
      <c r="B41" s="699" t="s">
        <v>1129</v>
      </c>
      <c r="C41" s="732"/>
      <c r="D41" s="694"/>
      <c r="E41" s="698"/>
      <c r="F41" s="697"/>
      <c r="G41" s="731"/>
      <c r="H41" s="731"/>
      <c r="I41" s="730"/>
      <c r="J41" s="730"/>
      <c r="K41" s="730"/>
      <c r="P41" s="805"/>
    </row>
    <row r="42" spans="1:16" ht="15.95">
      <c r="A42" s="683" t="s">
        <v>3</v>
      </c>
      <c r="B42" s="682" t="s">
        <v>240</v>
      </c>
      <c r="C42" s="681">
        <v>8106501</v>
      </c>
      <c r="D42" s="680" t="s">
        <v>1056</v>
      </c>
      <c r="E42" s="729" t="s">
        <v>1130</v>
      </c>
      <c r="F42" s="678">
        <v>1</v>
      </c>
      <c r="G42" s="728">
        <v>4.8</v>
      </c>
      <c r="H42" s="727">
        <f>G42/2.205</f>
        <v>2.1768707482993195</v>
      </c>
      <c r="I42" s="726"/>
      <c r="J42" s="725">
        <f>G42*I42</f>
        <v>0</v>
      </c>
      <c r="K42" s="724">
        <f>H42*I42</f>
        <v>0</v>
      </c>
      <c r="M42" s="723" t="s">
        <v>1131</v>
      </c>
      <c r="N42" s="723" t="s">
        <v>1132</v>
      </c>
      <c r="P42" s="806">
        <v>110.48100000000001</v>
      </c>
    </row>
    <row r="43" spans="1:16" ht="15.95">
      <c r="P43" s="805"/>
    </row>
    <row r="44" spans="1:16" ht="15.95">
      <c r="P44" s="805"/>
    </row>
    <row r="45" spans="1:16" ht="57.75" customHeight="1">
      <c r="A45" s="683" t="s">
        <v>160</v>
      </c>
      <c r="B45" s="722"/>
      <c r="C45" s="705"/>
      <c r="D45" s="705"/>
      <c r="E45" s="705"/>
      <c r="F45" s="721"/>
      <c r="G45" s="701"/>
      <c r="H45" s="16"/>
      <c r="I45" s="16"/>
      <c r="J45" s="16"/>
      <c r="K45" s="16"/>
      <c r="O45" s="720"/>
      <c r="P45" s="805"/>
    </row>
    <row r="46" spans="1:16" ht="15.95">
      <c r="A46" s="700" t="s">
        <v>218</v>
      </c>
      <c r="B46" s="699" t="s">
        <v>1133</v>
      </c>
      <c r="C46" s="694"/>
      <c r="D46" s="694"/>
      <c r="E46" s="694"/>
      <c r="F46" s="719"/>
      <c r="G46" s="663"/>
      <c r="H46" s="718"/>
      <c r="I46" s="718"/>
      <c r="J46" s="718"/>
      <c r="K46" s="718"/>
      <c r="P46" s="805"/>
    </row>
    <row r="47" spans="1:16" ht="15.95">
      <c r="A47" s="683" t="s">
        <v>3</v>
      </c>
      <c r="B47" s="699" t="s">
        <v>240</v>
      </c>
      <c r="C47" s="717" t="s">
        <v>1134</v>
      </c>
      <c r="D47" s="690" t="s">
        <v>1056</v>
      </c>
      <c r="E47" s="716" t="s">
        <v>1135</v>
      </c>
      <c r="F47" s="715">
        <v>5</v>
      </c>
      <c r="G47" s="686">
        <v>1.5</v>
      </c>
      <c r="H47" s="686">
        <f>G47/2.205</f>
        <v>0.68027210884353739</v>
      </c>
      <c r="I47" s="684">
        <v>42</v>
      </c>
      <c r="J47" s="684">
        <v>315</v>
      </c>
      <c r="K47" s="684">
        <f>J47/2.205</f>
        <v>142.85714285714286</v>
      </c>
      <c r="M47" s="673" t="s">
        <v>1136</v>
      </c>
      <c r="N47" s="672" t="s">
        <v>1137</v>
      </c>
      <c r="O47" s="671"/>
      <c r="P47" s="806">
        <v>42.882000000000005</v>
      </c>
    </row>
    <row r="48" spans="1:16" ht="15.95">
      <c r="A48" s="683" t="s">
        <v>3</v>
      </c>
      <c r="B48" s="699"/>
      <c r="C48" s="712" t="s">
        <v>1138</v>
      </c>
      <c r="D48" s="680" t="s">
        <v>1056</v>
      </c>
      <c r="E48" s="714" t="s">
        <v>1139</v>
      </c>
      <c r="F48" s="713">
        <v>5</v>
      </c>
      <c r="G48" s="676">
        <v>1.7</v>
      </c>
      <c r="H48" s="676">
        <f>G48/2.205</f>
        <v>0.77097505668934241</v>
      </c>
      <c r="I48" s="674">
        <v>42</v>
      </c>
      <c r="J48" s="674">
        <v>357</v>
      </c>
      <c r="K48" s="674">
        <f>J48/2.205</f>
        <v>161.9047619047619</v>
      </c>
      <c r="M48" s="712" t="s">
        <v>1140</v>
      </c>
      <c r="N48" s="672" t="s">
        <v>1141</v>
      </c>
      <c r="O48" s="671"/>
      <c r="P48" s="806">
        <v>42.882000000000005</v>
      </c>
    </row>
    <row r="49" spans="1:16" ht="15.95">
      <c r="A49" s="711"/>
      <c r="B49" s="682"/>
      <c r="C49" s="663"/>
      <c r="E49" s="710"/>
      <c r="G49" s="709"/>
      <c r="H49" s="709"/>
      <c r="I49" s="708"/>
      <c r="J49" s="708"/>
      <c r="K49" s="708"/>
      <c r="M49" s="663"/>
      <c r="N49" s="663"/>
      <c r="O49" s="707"/>
      <c r="P49" s="805"/>
    </row>
    <row r="50" spans="1:16" ht="15.95">
      <c r="A50" s="683" t="s">
        <v>161</v>
      </c>
      <c r="B50" s="706"/>
      <c r="C50" s="701"/>
      <c r="D50" s="705"/>
      <c r="E50" s="704"/>
      <c r="F50" s="703"/>
      <c r="G50" s="702"/>
      <c r="H50" s="702"/>
      <c r="I50" s="42"/>
      <c r="J50" s="42"/>
      <c r="K50" s="42"/>
      <c r="M50" s="701"/>
      <c r="N50" s="663"/>
      <c r="O50" s="693"/>
      <c r="P50" s="805"/>
    </row>
    <row r="51" spans="1:16" ht="15.95">
      <c r="A51" s="700" t="s">
        <v>218</v>
      </c>
      <c r="B51" s="699" t="s">
        <v>1142</v>
      </c>
      <c r="C51" s="694"/>
      <c r="D51" s="694"/>
      <c r="E51" s="698"/>
      <c r="F51" s="697"/>
      <c r="G51" s="696"/>
      <c r="H51" s="696"/>
      <c r="I51" s="695"/>
      <c r="J51" s="695"/>
      <c r="K51" s="695"/>
      <c r="M51" s="694"/>
      <c r="N51" s="663"/>
      <c r="O51" s="693"/>
      <c r="P51" s="805"/>
    </row>
    <row r="52" spans="1:16" ht="15.95">
      <c r="A52" s="683" t="s">
        <v>3</v>
      </c>
      <c r="B52" s="692" t="s">
        <v>240</v>
      </c>
      <c r="C52" s="691" t="s">
        <v>1143</v>
      </c>
      <c r="D52" s="690" t="s">
        <v>1056</v>
      </c>
      <c r="E52" s="689" t="s">
        <v>1144</v>
      </c>
      <c r="F52" s="688">
        <v>10</v>
      </c>
      <c r="G52" s="687">
        <v>0.4</v>
      </c>
      <c r="H52" s="686">
        <f>G52/2.205</f>
        <v>0.18140589569160998</v>
      </c>
      <c r="I52" s="685">
        <v>160</v>
      </c>
      <c r="J52" s="685">
        <v>640</v>
      </c>
      <c r="K52" s="684">
        <f>J52/2.205</f>
        <v>290.24943310657596</v>
      </c>
      <c r="M52" s="673" t="s">
        <v>1145</v>
      </c>
      <c r="N52" s="672" t="s">
        <v>1146</v>
      </c>
      <c r="O52" s="671"/>
      <c r="P52" s="806">
        <v>55.650000000000006</v>
      </c>
    </row>
    <row r="53" spans="1:16" ht="15.95">
      <c r="A53" s="683" t="s">
        <v>3</v>
      </c>
      <c r="B53" s="682"/>
      <c r="C53" s="691" t="s">
        <v>1147</v>
      </c>
      <c r="D53" s="690" t="s">
        <v>1056</v>
      </c>
      <c r="E53" s="689" t="s">
        <v>1148</v>
      </c>
      <c r="F53" s="688">
        <v>10</v>
      </c>
      <c r="G53" s="687">
        <v>0.4</v>
      </c>
      <c r="H53" s="686">
        <f>G53/2.205</f>
        <v>0.18140589569160998</v>
      </c>
      <c r="I53" s="685">
        <v>160</v>
      </c>
      <c r="J53" s="685">
        <v>640</v>
      </c>
      <c r="K53" s="684">
        <f>J53/2.205</f>
        <v>290.24943310657596</v>
      </c>
      <c r="M53" s="673" t="s">
        <v>1149</v>
      </c>
      <c r="N53" s="672" t="s">
        <v>1150</v>
      </c>
      <c r="O53" s="671"/>
      <c r="P53" s="806">
        <v>89.974499999999992</v>
      </c>
    </row>
    <row r="54" spans="1:16" ht="15.95">
      <c r="A54" s="683" t="s">
        <v>3</v>
      </c>
      <c r="B54" s="682" t="s">
        <v>240</v>
      </c>
      <c r="C54" s="681" t="s">
        <v>1151</v>
      </c>
      <c r="D54" s="680" t="s">
        <v>1056</v>
      </c>
      <c r="E54" s="679" t="s">
        <v>1152</v>
      </c>
      <c r="F54" s="678">
        <v>10</v>
      </c>
      <c r="G54" s="677">
        <v>0.4</v>
      </c>
      <c r="H54" s="676">
        <f>G54/2.205</f>
        <v>0.18140589569160998</v>
      </c>
      <c r="I54" s="675">
        <v>160</v>
      </c>
      <c r="J54" s="675">
        <v>640</v>
      </c>
      <c r="K54" s="674">
        <f>J54/2.205</f>
        <v>290.24943310657596</v>
      </c>
      <c r="M54" s="673" t="s">
        <v>1153</v>
      </c>
      <c r="N54" s="672" t="s">
        <v>1154</v>
      </c>
      <c r="O54" s="671"/>
      <c r="P54" s="806">
        <v>133.56</v>
      </c>
    </row>
    <row r="55" spans="1:16" ht="15.95">
      <c r="P55" s="806"/>
    </row>
    <row r="56" spans="1:16" ht="15.95">
      <c r="P56" s="805"/>
    </row>
    <row r="57" spans="1:16" s="665" customFormat="1" ht="30.75" customHeight="1">
      <c r="A57" s="670" t="s">
        <v>1155</v>
      </c>
      <c r="B57" s="666"/>
      <c r="C57" s="666"/>
      <c r="D57" s="668"/>
      <c r="E57" s="669"/>
      <c r="F57" s="668"/>
      <c r="G57" s="667"/>
      <c r="H57" s="667"/>
      <c r="I57" s="667"/>
      <c r="J57" s="667"/>
      <c r="K57" s="667"/>
      <c r="L57" s="666"/>
      <c r="M57" s="666"/>
      <c r="N57" s="666"/>
      <c r="O57" s="666"/>
      <c r="P57" s="805"/>
    </row>
  </sheetData>
  <mergeCells count="1">
    <mergeCell ref="D1:E1"/>
  </mergeCells>
  <pageMargins left="0.93" right="0.7" top="0.75" bottom="0.75" header="0.3" footer="0.3"/>
  <pageSetup scale="43" orientation="landscape" horizontalDpi="300" verticalDpi="300" r:id="rId1"/>
  <headerFooter alignWithMargins="0">
    <oddHeader>&amp;L&amp;"Arial,Bold"&amp;18                                     &amp;C&amp;"Arial,Bold"&amp;24Tile and Stone Installation Systems - MAPEI 2026 U.S. Price List</oddHeader>
    <oddFooter>&amp;LPrice List Effective: February 1, 2026
Master Document&amp;C&amp;12&amp;P&amp;RMAPEI Corporation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8"/>
  <sheetViews>
    <sheetView showGridLines="0" zoomScaleNormal="100" zoomScaleSheetLayoutView="115" zoomScalePageLayoutView="90" workbookViewId="0">
      <pane ySplit="1" topLeftCell="A2" activePane="bottomLeft" state="frozen"/>
      <selection pane="bottomLeft" activeCell="N1" sqref="N1"/>
    </sheetView>
  </sheetViews>
  <sheetFormatPr defaultRowHeight="15.95"/>
  <cols>
    <col min="1" max="2" width="2.85546875" customWidth="1"/>
    <col min="3" max="3" width="12" style="490" customWidth="1"/>
    <col min="4" max="4" width="30" style="490" customWidth="1"/>
    <col min="5" max="5" width="5.5703125" customWidth="1"/>
    <col min="6" max="6" width="23.140625" customWidth="1"/>
    <col min="7" max="7" width="12.42578125" bestFit="1" customWidth="1"/>
    <col min="8" max="8" width="9.42578125" customWidth="1"/>
    <col min="9" max="9" width="8.5703125" bestFit="1" customWidth="1"/>
    <col min="10" max="10" width="8.42578125" customWidth="1"/>
    <col min="11" max="11" width="10" customWidth="1"/>
    <col min="12" max="12" width="8.85546875" customWidth="1"/>
    <col min="14" max="14" width="11.85546875" style="812" customWidth="1"/>
  </cols>
  <sheetData>
    <row r="1" spans="1:14" ht="51" customHeight="1" thickBot="1">
      <c r="A1" s="628"/>
      <c r="B1" s="629"/>
      <c r="C1" s="230" t="s">
        <v>207</v>
      </c>
      <c r="D1" s="543" t="s">
        <v>250</v>
      </c>
      <c r="E1" s="1251" t="s">
        <v>1156</v>
      </c>
      <c r="F1" s="1252"/>
      <c r="G1" s="230" t="s">
        <v>1157</v>
      </c>
      <c r="H1" s="231" t="s">
        <v>1158</v>
      </c>
      <c r="I1" s="231" t="s">
        <v>212</v>
      </c>
      <c r="J1" s="231" t="s">
        <v>1159</v>
      </c>
      <c r="K1" s="231" t="s">
        <v>1160</v>
      </c>
      <c r="L1" s="231" t="s">
        <v>215</v>
      </c>
      <c r="N1" s="808" t="s">
        <v>216</v>
      </c>
    </row>
    <row r="2" spans="1:14" ht="7.5" customHeight="1">
      <c r="A2" s="74"/>
      <c r="B2" s="74"/>
      <c r="C2" s="139"/>
      <c r="D2" s="473"/>
      <c r="E2" s="138"/>
      <c r="F2" s="138"/>
      <c r="G2" s="139"/>
      <c r="H2" s="140"/>
      <c r="I2" s="140"/>
      <c r="J2" s="140"/>
      <c r="K2" s="140"/>
      <c r="L2" s="140"/>
      <c r="N2" s="811"/>
    </row>
    <row r="3" spans="1:14" ht="7.5" customHeight="1">
      <c r="A3" s="74"/>
      <c r="B3" s="74"/>
      <c r="C3" s="139"/>
      <c r="D3" s="473"/>
      <c r="E3" s="138"/>
      <c r="F3" s="138"/>
      <c r="G3" s="139"/>
      <c r="H3" s="140"/>
      <c r="I3" s="140"/>
      <c r="J3" s="140"/>
      <c r="K3" s="140"/>
      <c r="L3" s="140"/>
      <c r="N3" s="811"/>
    </row>
    <row r="4" spans="1:14" ht="27" customHeight="1">
      <c r="A4" s="1244" t="s">
        <v>1161</v>
      </c>
      <c r="B4" s="1244"/>
      <c r="C4" s="1244"/>
      <c r="D4" s="1244"/>
      <c r="E4" s="1244"/>
      <c r="F4" s="1244"/>
      <c r="G4" s="1244"/>
      <c r="H4" s="1244"/>
      <c r="I4" s="1244"/>
      <c r="J4" s="1244"/>
      <c r="K4" s="1244"/>
      <c r="L4" s="1244"/>
      <c r="N4" s="811"/>
    </row>
    <row r="5" spans="1:14" ht="12" customHeight="1">
      <c r="A5" s="361"/>
      <c r="B5" s="361"/>
      <c r="C5" s="537"/>
      <c r="D5" s="537"/>
      <c r="E5" s="361"/>
      <c r="F5" s="361"/>
      <c r="G5" s="361"/>
      <c r="H5" s="361"/>
      <c r="I5" s="361"/>
      <c r="J5" s="361"/>
      <c r="K5" s="361"/>
      <c r="L5" s="361"/>
      <c r="N5" s="811"/>
    </row>
    <row r="6" spans="1:14">
      <c r="A6" s="596" t="s">
        <v>163</v>
      </c>
      <c r="B6" s="597"/>
      <c r="C6" s="598"/>
      <c r="D6" s="598"/>
      <c r="E6" s="599"/>
      <c r="F6" s="600"/>
      <c r="G6" s="601"/>
      <c r="H6" s="602"/>
      <c r="I6" s="602"/>
      <c r="J6" s="602"/>
      <c r="K6" s="602"/>
      <c r="L6" s="603"/>
      <c r="N6" s="811"/>
    </row>
    <row r="7" spans="1:14" ht="9.6" customHeight="1">
      <c r="A7" s="92"/>
      <c r="B7" s="93"/>
      <c r="C7" s="538"/>
      <c r="D7" s="538"/>
      <c r="E7" s="94"/>
      <c r="F7" s="95"/>
      <c r="G7" s="96"/>
      <c r="H7" s="97"/>
      <c r="I7" s="97"/>
      <c r="J7" s="97"/>
      <c r="K7" s="97"/>
      <c r="L7" s="98"/>
    </row>
    <row r="8" spans="1:14" s="5" customFormat="1" ht="12.6" customHeight="1">
      <c r="A8" s="79" t="s">
        <v>164</v>
      </c>
      <c r="B8" s="80"/>
      <c r="C8" s="87"/>
      <c r="D8" s="124"/>
      <c r="E8" s="81"/>
      <c r="F8" s="82"/>
      <c r="G8" s="83"/>
      <c r="H8" s="118"/>
      <c r="I8" s="118"/>
      <c r="J8" s="118"/>
      <c r="K8" s="118"/>
      <c r="L8" s="118"/>
      <c r="M8" s="448"/>
      <c r="N8" s="812"/>
    </row>
    <row r="9" spans="1:14" s="5" customFormat="1">
      <c r="A9" s="435" t="s">
        <v>218</v>
      </c>
      <c r="B9" s="84" t="s">
        <v>1162</v>
      </c>
      <c r="C9" s="641"/>
      <c r="D9" s="1122"/>
      <c r="E9" s="1123"/>
      <c r="F9" s="642"/>
      <c r="G9" s="1124"/>
      <c r="H9" s="1125"/>
      <c r="I9" s="1125"/>
      <c r="J9" s="1125"/>
      <c r="K9" s="1125"/>
      <c r="L9" s="1125"/>
      <c r="M9" s="448"/>
      <c r="N9" s="812"/>
    </row>
    <row r="10" spans="1:14" s="5" customFormat="1" ht="12.6" customHeight="1">
      <c r="A10" s="75"/>
      <c r="B10" s="75"/>
      <c r="C10" s="440">
        <v>1153759</v>
      </c>
      <c r="D10" s="430" t="s">
        <v>1163</v>
      </c>
      <c r="E10" s="440">
        <v>32</v>
      </c>
      <c r="F10" s="441" t="s">
        <v>1164</v>
      </c>
      <c r="G10" s="1126">
        <v>4</v>
      </c>
      <c r="H10" s="1127">
        <v>2</v>
      </c>
      <c r="I10" s="1127">
        <v>1</v>
      </c>
      <c r="J10" s="1128">
        <v>80</v>
      </c>
      <c r="K10" s="1129">
        <v>714</v>
      </c>
      <c r="L10" s="1129">
        <v>324</v>
      </c>
      <c r="M10" s="448"/>
      <c r="N10" s="813">
        <v>41.832000000000008</v>
      </c>
    </row>
    <row r="11" spans="1:14" s="5" customFormat="1" ht="8.1" customHeight="1">
      <c r="A11" s="85"/>
      <c r="B11" s="75"/>
      <c r="C11" s="76"/>
      <c r="D11" s="539"/>
      <c r="E11" s="76"/>
      <c r="F11" s="77"/>
      <c r="G11" s="78"/>
      <c r="H11" s="119"/>
      <c r="I11" s="119"/>
      <c r="J11" s="120"/>
      <c r="K11" s="120"/>
      <c r="L11" s="120"/>
      <c r="M11" s="448"/>
      <c r="N11" s="812"/>
    </row>
    <row r="12" spans="1:14" ht="12.6" customHeight="1">
      <c r="A12" s="79" t="s">
        <v>165</v>
      </c>
      <c r="B12" s="80"/>
      <c r="C12" s="87"/>
      <c r="D12" s="124"/>
      <c r="E12" s="81"/>
      <c r="F12" s="82"/>
      <c r="G12" s="83"/>
      <c r="H12" s="118"/>
      <c r="I12" s="118"/>
      <c r="J12" s="118"/>
      <c r="K12" s="118"/>
      <c r="L12" s="118"/>
    </row>
    <row r="13" spans="1:14" ht="12.6" customHeight="1">
      <c r="A13" s="435" t="s">
        <v>218</v>
      </c>
      <c r="B13" s="84" t="s">
        <v>1162</v>
      </c>
      <c r="C13" s="641"/>
      <c r="D13" s="1122"/>
      <c r="E13" s="1123"/>
      <c r="F13" s="642"/>
      <c r="G13" s="1124"/>
      <c r="H13" s="1125"/>
      <c r="I13" s="1125"/>
      <c r="J13" s="1125"/>
      <c r="K13" s="1125"/>
      <c r="L13" s="1125"/>
    </row>
    <row r="14" spans="1:14" ht="12.6" customHeight="1">
      <c r="A14" s="75"/>
      <c r="B14" s="75"/>
      <c r="C14" s="540">
        <v>1153859</v>
      </c>
      <c r="D14" s="430" t="s">
        <v>1165</v>
      </c>
      <c r="E14" s="437">
        <v>32</v>
      </c>
      <c r="F14" s="438" t="s">
        <v>1164</v>
      </c>
      <c r="G14" s="436">
        <v>6</v>
      </c>
      <c r="H14" s="1130">
        <v>2</v>
      </c>
      <c r="I14" s="1130">
        <v>1</v>
      </c>
      <c r="J14" s="1131">
        <v>80</v>
      </c>
      <c r="K14" s="1132">
        <v>1070</v>
      </c>
      <c r="L14" s="1132">
        <v>487</v>
      </c>
      <c r="N14" s="813">
        <v>12.295500000000002</v>
      </c>
    </row>
    <row r="15" spans="1:14" ht="12.6" customHeight="1">
      <c r="A15" s="435"/>
      <c r="B15" s="84" t="s">
        <v>218</v>
      </c>
      <c r="C15" s="1133">
        <v>1153804</v>
      </c>
      <c r="D15" s="430" t="s">
        <v>1166</v>
      </c>
      <c r="E15" s="440">
        <v>1</v>
      </c>
      <c r="F15" s="441" t="s">
        <v>1167</v>
      </c>
      <c r="G15" s="1134">
        <v>4</v>
      </c>
      <c r="H15" s="1135">
        <v>8.5</v>
      </c>
      <c r="I15" s="1135">
        <f>(H15/2.2)</f>
        <v>3.8636363636363633</v>
      </c>
      <c r="J15" s="1136">
        <v>36</v>
      </c>
      <c r="K15" s="1136">
        <v>1853.8</v>
      </c>
      <c r="L15" s="1136">
        <v>842.7</v>
      </c>
      <c r="N15" s="813">
        <v>36.844500000000011</v>
      </c>
    </row>
    <row r="16" spans="1:14" ht="8.1" customHeight="1">
      <c r="A16" s="85"/>
      <c r="B16" s="75"/>
      <c r="C16" s="76"/>
      <c r="D16" s="539"/>
      <c r="E16" s="76"/>
      <c r="F16" s="77"/>
      <c r="G16" s="78"/>
      <c r="H16" s="119"/>
      <c r="I16" s="119"/>
      <c r="J16" s="120"/>
      <c r="K16" s="120"/>
      <c r="L16" s="120"/>
    </row>
    <row r="17" spans="1:14" ht="12.6" customHeight="1">
      <c r="A17" s="79" t="s">
        <v>166</v>
      </c>
      <c r="B17" s="80"/>
      <c r="C17" s="87"/>
      <c r="D17" s="124"/>
      <c r="E17" s="87"/>
      <c r="F17" s="82"/>
      <c r="G17" s="88"/>
      <c r="H17" s="141"/>
      <c r="I17" s="141"/>
      <c r="J17" s="121"/>
      <c r="K17" s="121"/>
      <c r="L17" s="121"/>
    </row>
    <row r="18" spans="1:14">
      <c r="A18" s="435" t="s">
        <v>218</v>
      </c>
      <c r="B18" s="84" t="s">
        <v>1168</v>
      </c>
      <c r="C18" s="641"/>
      <c r="D18" s="1122"/>
      <c r="E18" s="641"/>
      <c r="F18" s="642"/>
      <c r="G18" s="436"/>
      <c r="H18" s="1137"/>
      <c r="I18" s="1137"/>
      <c r="J18" s="1138"/>
      <c r="K18" s="1138"/>
      <c r="L18" s="1138"/>
    </row>
    <row r="19" spans="1:14" ht="12.6" customHeight="1">
      <c r="A19" s="435"/>
      <c r="B19" s="84"/>
      <c r="C19" s="1139">
        <v>1153456</v>
      </c>
      <c r="D19" s="430" t="s">
        <v>1169</v>
      </c>
      <c r="E19" s="450">
        <v>16</v>
      </c>
      <c r="F19" s="1140" t="s">
        <v>804</v>
      </c>
      <c r="G19" s="439">
        <v>12</v>
      </c>
      <c r="H19" s="1141">
        <v>1.1000000000000001</v>
      </c>
      <c r="I19" s="1142">
        <v>0.5</v>
      </c>
      <c r="J19" s="1132">
        <v>80</v>
      </c>
      <c r="K19" s="1132">
        <v>1123.2</v>
      </c>
      <c r="L19" s="1132">
        <v>510.45</v>
      </c>
      <c r="N19" s="813">
        <v>31.730999999999998</v>
      </c>
    </row>
    <row r="20" spans="1:14" ht="12.6" customHeight="1">
      <c r="A20" s="75"/>
      <c r="B20" s="75"/>
      <c r="C20" s="1143">
        <v>1153426</v>
      </c>
      <c r="D20" s="430" t="s">
        <v>1170</v>
      </c>
      <c r="E20" s="437">
        <v>32</v>
      </c>
      <c r="F20" s="438" t="s">
        <v>1171</v>
      </c>
      <c r="G20" s="439">
        <v>6</v>
      </c>
      <c r="H20" s="1141">
        <v>2.1</v>
      </c>
      <c r="I20" s="1141">
        <v>1</v>
      </c>
      <c r="J20" s="1132">
        <v>80</v>
      </c>
      <c r="K20" s="1132">
        <v>1070.4000000000001</v>
      </c>
      <c r="L20" s="1132">
        <v>487</v>
      </c>
      <c r="N20" s="813">
        <v>53.749499999999998</v>
      </c>
    </row>
    <row r="21" spans="1:14" ht="12.6" customHeight="1">
      <c r="A21" s="75"/>
      <c r="B21" s="75"/>
      <c r="C21" s="655">
        <v>1153404</v>
      </c>
      <c r="D21" s="656" t="s">
        <v>1172</v>
      </c>
      <c r="E21" s="437">
        <v>1</v>
      </c>
      <c r="F21" s="438" t="s">
        <v>1173</v>
      </c>
      <c r="G21" s="439">
        <v>4</v>
      </c>
      <c r="H21" s="654">
        <v>8.4</v>
      </c>
      <c r="I21" s="654">
        <v>3.63</v>
      </c>
      <c r="J21" s="644">
        <v>36</v>
      </c>
      <c r="K21" s="644">
        <v>1281.5999999999999</v>
      </c>
      <c r="L21" s="644">
        <v>582.5</v>
      </c>
      <c r="N21" s="813">
        <v>160.3665</v>
      </c>
    </row>
    <row r="22" spans="1:14" ht="12.6" customHeight="1">
      <c r="A22" s="75"/>
      <c r="B22" s="75"/>
      <c r="C22" s="650" t="s">
        <v>1174</v>
      </c>
      <c r="D22" s="651" t="s">
        <v>1175</v>
      </c>
      <c r="E22" s="440">
        <v>55</v>
      </c>
      <c r="F22" s="441" t="s">
        <v>1176</v>
      </c>
      <c r="G22" s="442">
        <v>1</v>
      </c>
      <c r="H22" s="649">
        <v>497.98410000000001</v>
      </c>
      <c r="I22" s="649">
        <v>226.13932399999999</v>
      </c>
      <c r="J22" s="646">
        <v>4</v>
      </c>
      <c r="K22" s="646">
        <v>2061.9364</v>
      </c>
      <c r="L22" s="646">
        <v>935.33064186890454</v>
      </c>
      <c r="N22" s="813">
        <v>7089.6</v>
      </c>
    </row>
    <row r="23" spans="1:14" ht="17.25" customHeight="1">
      <c r="A23" s="75"/>
      <c r="B23" s="75"/>
      <c r="C23" s="641"/>
      <c r="D23" s="1122"/>
      <c r="E23" s="641"/>
      <c r="F23" s="451"/>
      <c r="G23" s="436"/>
      <c r="H23" s="1144"/>
      <c r="I23" s="1144"/>
      <c r="J23" s="1145"/>
      <c r="K23" s="1145"/>
      <c r="L23" s="1145"/>
    </row>
    <row r="24" spans="1:14" ht="12.6" customHeight="1">
      <c r="A24" s="79" t="s">
        <v>167</v>
      </c>
      <c r="B24" s="80"/>
      <c r="C24" s="87"/>
      <c r="D24" s="124"/>
      <c r="E24" s="87"/>
      <c r="F24" s="82"/>
      <c r="G24" s="88"/>
      <c r="H24" s="121"/>
      <c r="I24" s="121"/>
      <c r="J24" s="121"/>
      <c r="K24" s="121"/>
      <c r="L24" s="121"/>
    </row>
    <row r="25" spans="1:14">
      <c r="A25" s="435" t="s">
        <v>218</v>
      </c>
      <c r="B25" s="84" t="s">
        <v>1177</v>
      </c>
      <c r="C25" s="641"/>
      <c r="D25" s="1122"/>
      <c r="E25" s="641"/>
      <c r="F25" s="642"/>
      <c r="G25" s="436"/>
      <c r="H25" s="1138"/>
      <c r="I25" s="1138"/>
      <c r="J25" s="1138"/>
      <c r="K25" s="1138"/>
      <c r="L25" s="1138"/>
    </row>
    <row r="26" spans="1:14" ht="12.6" customHeight="1">
      <c r="A26" s="75" t="s">
        <v>218</v>
      </c>
      <c r="B26" s="75" t="s">
        <v>240</v>
      </c>
      <c r="C26" s="1146">
        <v>1153659</v>
      </c>
      <c r="D26" s="430" t="s">
        <v>1178</v>
      </c>
      <c r="E26" s="437">
        <v>32</v>
      </c>
      <c r="F26" s="438" t="s">
        <v>1179</v>
      </c>
      <c r="G26" s="439">
        <v>6</v>
      </c>
      <c r="H26" s="1132">
        <v>2</v>
      </c>
      <c r="I26" s="1132">
        <v>1.1299999999999999</v>
      </c>
      <c r="J26" s="1132">
        <v>80</v>
      </c>
      <c r="K26" s="1132">
        <v>1017.6</v>
      </c>
      <c r="L26" s="1132">
        <v>462.5</v>
      </c>
      <c r="N26" s="813">
        <v>60.133500000000005</v>
      </c>
    </row>
    <row r="27" spans="1:14" ht="12.6" customHeight="1">
      <c r="A27" s="75" t="s">
        <v>218</v>
      </c>
      <c r="B27" s="75" t="s">
        <v>240</v>
      </c>
      <c r="C27" s="1147">
        <v>1153604</v>
      </c>
      <c r="D27" s="430" t="s">
        <v>1180</v>
      </c>
      <c r="E27" s="440">
        <v>1</v>
      </c>
      <c r="F27" s="441" t="s">
        <v>311</v>
      </c>
      <c r="G27" s="442">
        <v>4</v>
      </c>
      <c r="H27" s="1129">
        <v>8</v>
      </c>
      <c r="I27" s="1129">
        <v>3.63</v>
      </c>
      <c r="J27" s="1129">
        <v>36</v>
      </c>
      <c r="K27" s="1129">
        <v>1221.1199999999999</v>
      </c>
      <c r="L27" s="1129">
        <v>555.04999999999995</v>
      </c>
      <c r="N27" s="813">
        <v>223.26149999999998</v>
      </c>
    </row>
    <row r="28" spans="1:14" ht="8.1" customHeight="1">
      <c r="A28" s="75"/>
      <c r="B28" s="75"/>
      <c r="C28" s="641"/>
      <c r="D28" s="1122"/>
      <c r="E28" s="641"/>
      <c r="F28" s="451"/>
      <c r="G28" s="436"/>
      <c r="H28" s="1145"/>
      <c r="I28" s="1145"/>
      <c r="J28" s="1145"/>
      <c r="K28" s="1145"/>
      <c r="L28" s="1145"/>
    </row>
    <row r="29" spans="1:14" ht="12.6" customHeight="1">
      <c r="A29" s="79" t="s">
        <v>168</v>
      </c>
      <c r="B29" s="80"/>
      <c r="C29" s="87"/>
      <c r="D29" s="124"/>
      <c r="E29" s="87"/>
      <c r="F29" s="82"/>
      <c r="G29" s="88"/>
      <c r="H29" s="141"/>
      <c r="I29" s="141"/>
      <c r="J29" s="121"/>
      <c r="K29" s="121"/>
      <c r="L29" s="121"/>
    </row>
    <row r="30" spans="1:14">
      <c r="A30" s="435" t="s">
        <v>218</v>
      </c>
      <c r="B30" s="84" t="s">
        <v>1181</v>
      </c>
      <c r="C30" s="641"/>
      <c r="D30" s="1122"/>
      <c r="E30" s="641"/>
      <c r="F30" s="642"/>
      <c r="G30" s="436"/>
      <c r="H30" s="1137"/>
      <c r="I30" s="1137"/>
      <c r="J30" s="1138"/>
      <c r="K30" s="1138"/>
      <c r="L30" s="1138"/>
    </row>
    <row r="31" spans="1:14" ht="12.6" customHeight="1">
      <c r="A31" s="75"/>
      <c r="B31" s="75"/>
      <c r="C31" s="1148">
        <v>1154326</v>
      </c>
      <c r="D31" s="430" t="s">
        <v>1182</v>
      </c>
      <c r="E31" s="437">
        <v>32</v>
      </c>
      <c r="F31" s="438" t="s">
        <v>1171</v>
      </c>
      <c r="G31" s="439">
        <v>6</v>
      </c>
      <c r="H31" s="1141">
        <v>2.1</v>
      </c>
      <c r="I31" s="1141">
        <v>1</v>
      </c>
      <c r="J31" s="1132">
        <v>80</v>
      </c>
      <c r="K31" s="1132">
        <v>1070.4000000000001</v>
      </c>
      <c r="L31" s="1132">
        <v>487</v>
      </c>
      <c r="N31" s="813">
        <v>59.01</v>
      </c>
    </row>
    <row r="32" spans="1:14" ht="12.6" customHeight="1">
      <c r="A32" s="75"/>
      <c r="B32" s="75"/>
      <c r="C32" s="1149">
        <v>1154304</v>
      </c>
      <c r="D32" s="430" t="s">
        <v>1183</v>
      </c>
      <c r="E32" s="440">
        <v>1</v>
      </c>
      <c r="F32" s="441" t="s">
        <v>1173</v>
      </c>
      <c r="G32" s="442">
        <v>4</v>
      </c>
      <c r="H32" s="1150">
        <v>8.1999999999999993</v>
      </c>
      <c r="I32" s="1150">
        <v>3.72</v>
      </c>
      <c r="J32" s="1129">
        <v>36</v>
      </c>
      <c r="K32" s="1129">
        <v>1251.3599999999999</v>
      </c>
      <c r="L32" s="1129">
        <v>568.79999999999995</v>
      </c>
      <c r="N32" s="813">
        <v>176.84099999999998</v>
      </c>
    </row>
    <row r="33" spans="1:14" ht="8.1" customHeight="1">
      <c r="A33" s="75"/>
      <c r="B33" s="75"/>
      <c r="C33" s="641"/>
      <c r="D33" s="1122"/>
      <c r="E33" s="641"/>
      <c r="F33" s="451"/>
      <c r="G33" s="436"/>
      <c r="H33" s="1144"/>
      <c r="I33" s="1144"/>
      <c r="J33" s="1145"/>
      <c r="K33" s="1145"/>
      <c r="L33" s="1145"/>
    </row>
    <row r="34" spans="1:14" ht="12.6" customHeight="1">
      <c r="A34" s="79" t="s">
        <v>169</v>
      </c>
      <c r="B34" s="80"/>
      <c r="C34" s="87"/>
      <c r="D34" s="124"/>
      <c r="E34" s="87"/>
      <c r="F34" s="82"/>
      <c r="G34" s="88"/>
      <c r="H34" s="141"/>
      <c r="I34" s="141"/>
      <c r="J34" s="121"/>
      <c r="K34" s="121"/>
      <c r="L34" s="121"/>
    </row>
    <row r="35" spans="1:14">
      <c r="A35" s="435" t="s">
        <v>218</v>
      </c>
      <c r="B35" s="84" t="s">
        <v>1184</v>
      </c>
      <c r="C35" s="641"/>
      <c r="D35" s="1122"/>
      <c r="E35" s="641"/>
      <c r="F35" s="642"/>
      <c r="G35" s="436"/>
      <c r="H35" s="1137"/>
      <c r="I35" s="1137"/>
      <c r="J35" s="1138"/>
      <c r="K35" s="1138"/>
      <c r="L35" s="1138"/>
    </row>
    <row r="36" spans="1:14" ht="12.6" customHeight="1">
      <c r="A36" s="129"/>
      <c r="B36" s="129"/>
      <c r="C36" s="1151">
        <v>1154856</v>
      </c>
      <c r="D36" s="430" t="s">
        <v>1185</v>
      </c>
      <c r="E36" s="1152">
        <v>16</v>
      </c>
      <c r="F36" s="1153" t="s">
        <v>804</v>
      </c>
      <c r="G36" s="1154">
        <v>12</v>
      </c>
      <c r="H36" s="1155">
        <v>1</v>
      </c>
      <c r="I36" s="1156">
        <v>0.5</v>
      </c>
      <c r="J36" s="1157">
        <v>80</v>
      </c>
      <c r="K36" s="1157">
        <v>1017.6</v>
      </c>
      <c r="L36" s="1157">
        <v>462.7</v>
      </c>
      <c r="N36" s="813">
        <v>50.326500000000003</v>
      </c>
    </row>
    <row r="37" spans="1:14" ht="12.6" customHeight="1">
      <c r="A37" s="75"/>
      <c r="B37" s="75"/>
      <c r="C37" s="1148">
        <v>1154826</v>
      </c>
      <c r="D37" s="430" t="s">
        <v>1186</v>
      </c>
      <c r="E37" s="437">
        <v>32</v>
      </c>
      <c r="F37" s="438" t="s">
        <v>1171</v>
      </c>
      <c r="G37" s="439">
        <v>6</v>
      </c>
      <c r="H37" s="1141">
        <v>2.1</v>
      </c>
      <c r="I37" s="1141">
        <v>1</v>
      </c>
      <c r="J37" s="1132">
        <v>80</v>
      </c>
      <c r="K37" s="1132">
        <v>1070.4000000000001</v>
      </c>
      <c r="L37" s="1132">
        <v>486.5</v>
      </c>
      <c r="N37" s="813">
        <v>81.417000000000002</v>
      </c>
    </row>
    <row r="38" spans="1:14" ht="12.6" customHeight="1">
      <c r="A38" s="75"/>
      <c r="B38" s="75"/>
      <c r="C38" s="1149">
        <v>1154804</v>
      </c>
      <c r="D38" s="430" t="s">
        <v>1187</v>
      </c>
      <c r="E38" s="440">
        <v>1</v>
      </c>
      <c r="F38" s="441" t="s">
        <v>1173</v>
      </c>
      <c r="G38" s="442">
        <v>4</v>
      </c>
      <c r="H38" s="1150">
        <v>8.3000000000000007</v>
      </c>
      <c r="I38" s="1150">
        <v>3.77</v>
      </c>
      <c r="J38" s="1129">
        <v>36</v>
      </c>
      <c r="K38" s="1129">
        <v>1267.2</v>
      </c>
      <c r="L38" s="1129">
        <v>576</v>
      </c>
      <c r="N38" s="813">
        <v>255.4965</v>
      </c>
    </row>
    <row r="39" spans="1:14" ht="8.1" customHeight="1">
      <c r="A39" s="75"/>
      <c r="B39" s="75"/>
      <c r="C39" s="641"/>
      <c r="D39" s="1122"/>
      <c r="E39" s="641"/>
      <c r="F39" s="451"/>
      <c r="G39" s="436"/>
      <c r="H39" s="1144"/>
      <c r="I39" s="1144"/>
      <c r="J39" s="1145"/>
      <c r="K39" s="1145"/>
      <c r="L39" s="1145"/>
    </row>
    <row r="40" spans="1:14" ht="12.6" customHeight="1">
      <c r="A40" s="79" t="s">
        <v>170</v>
      </c>
      <c r="B40" s="80"/>
      <c r="C40" s="87"/>
      <c r="D40" s="124"/>
      <c r="E40" s="87"/>
      <c r="F40" s="82"/>
      <c r="G40" s="88"/>
      <c r="H40" s="141"/>
      <c r="I40" s="141"/>
      <c r="J40" s="121"/>
      <c r="K40" s="121"/>
      <c r="L40" s="121"/>
    </row>
    <row r="41" spans="1:14">
      <c r="A41" s="435" t="s">
        <v>218</v>
      </c>
      <c r="B41" s="84" t="s">
        <v>1188</v>
      </c>
      <c r="C41" s="641"/>
      <c r="D41" s="1122"/>
      <c r="E41" s="641"/>
      <c r="F41" s="642"/>
      <c r="G41" s="436"/>
      <c r="H41" s="1137"/>
      <c r="I41" s="1137"/>
      <c r="J41" s="1138"/>
      <c r="K41" s="1138"/>
      <c r="L41" s="1138"/>
    </row>
    <row r="42" spans="1:14" ht="12.6" customHeight="1">
      <c r="A42" s="75"/>
      <c r="B42" s="75"/>
      <c r="C42" s="1151">
        <v>1153552</v>
      </c>
      <c r="D42" s="430" t="s">
        <v>1189</v>
      </c>
      <c r="E42" s="437">
        <v>8</v>
      </c>
      <c r="F42" s="438" t="s">
        <v>804</v>
      </c>
      <c r="G42" s="439">
        <v>8</v>
      </c>
      <c r="H42" s="1142" t="s">
        <v>1190</v>
      </c>
      <c r="I42" s="1142" t="s">
        <v>1191</v>
      </c>
      <c r="J42" s="1132">
        <v>120</v>
      </c>
      <c r="K42" s="1132">
        <v>1123.2</v>
      </c>
      <c r="L42" s="1132">
        <v>510.5</v>
      </c>
      <c r="N42" s="813">
        <v>6.4575000000000005</v>
      </c>
    </row>
    <row r="43" spans="1:14" ht="12.6" customHeight="1">
      <c r="A43" s="75"/>
      <c r="B43" s="75"/>
      <c r="C43" s="1149">
        <v>1153559</v>
      </c>
      <c r="D43" s="430" t="s">
        <v>1192</v>
      </c>
      <c r="E43" s="440">
        <v>32</v>
      </c>
      <c r="F43" s="441" t="s">
        <v>1171</v>
      </c>
      <c r="G43" s="442">
        <v>6</v>
      </c>
      <c r="H43" s="1150">
        <v>2.2000000000000002</v>
      </c>
      <c r="I43" s="1150">
        <v>1</v>
      </c>
      <c r="J43" s="1129">
        <v>80</v>
      </c>
      <c r="K43" s="1129">
        <v>1070.4000000000001</v>
      </c>
      <c r="L43" s="1129">
        <v>487</v>
      </c>
      <c r="N43" s="813">
        <v>15.970500000000001</v>
      </c>
    </row>
    <row r="44" spans="1:14" ht="8.1" customHeight="1">
      <c r="A44" s="75"/>
      <c r="B44" s="75"/>
      <c r="C44" s="641"/>
      <c r="D44" s="1122"/>
      <c r="E44" s="641"/>
      <c r="F44" s="451"/>
      <c r="G44" s="436"/>
      <c r="H44" s="1144"/>
      <c r="I44" s="1144"/>
      <c r="J44" s="1145"/>
      <c r="K44" s="1145"/>
      <c r="L44" s="1145"/>
    </row>
    <row r="45" spans="1:14">
      <c r="A45" s="17" t="s">
        <v>171</v>
      </c>
      <c r="B45" s="9"/>
      <c r="C45" s="21"/>
      <c r="D45" s="21"/>
      <c r="E45" s="21"/>
      <c r="F45" s="22"/>
      <c r="G45" s="3"/>
      <c r="H45" s="117"/>
      <c r="I45" s="117"/>
      <c r="J45" s="117"/>
      <c r="K45" s="117"/>
      <c r="L45" s="117"/>
    </row>
    <row r="46" spans="1:14">
      <c r="A46" s="448"/>
      <c r="B46" s="23" t="s">
        <v>1193</v>
      </c>
      <c r="C46" s="514"/>
      <c r="D46" s="514"/>
      <c r="E46" s="21"/>
      <c r="F46" s="22"/>
      <c r="G46" s="3"/>
      <c r="H46" s="117"/>
      <c r="I46" s="117"/>
      <c r="J46" s="117"/>
      <c r="K46" s="117"/>
      <c r="L46" s="117"/>
    </row>
    <row r="47" spans="1:14" ht="12.6" customHeight="1">
      <c r="A47" s="448"/>
      <c r="B47" s="23"/>
      <c r="C47" s="504">
        <v>1156802</v>
      </c>
      <c r="D47" s="430" t="s">
        <v>1194</v>
      </c>
      <c r="E47" s="1158">
        <v>64</v>
      </c>
      <c r="F47" s="426" t="s">
        <v>1195</v>
      </c>
      <c r="G47" s="427">
        <v>4</v>
      </c>
      <c r="H47" s="428">
        <v>5</v>
      </c>
      <c r="I47" s="429">
        <v>2.2599999999999998</v>
      </c>
      <c r="J47" s="428">
        <v>36</v>
      </c>
      <c r="K47" s="429">
        <f>G47*H47*J47</f>
        <v>720</v>
      </c>
      <c r="L47" s="428">
        <f>G47*I47*J47</f>
        <v>325.43999999999994</v>
      </c>
      <c r="N47" s="813">
        <v>52.195500000000003</v>
      </c>
    </row>
    <row r="48" spans="1:14" ht="12.6" customHeight="1">
      <c r="A48" s="448"/>
      <c r="B48" s="23"/>
      <c r="C48" s="659">
        <v>1156801</v>
      </c>
      <c r="D48" s="430" t="s">
        <v>1196</v>
      </c>
      <c r="E48" s="1159">
        <v>49</v>
      </c>
      <c r="F48" s="431" t="s">
        <v>1197</v>
      </c>
      <c r="G48" s="432">
        <v>6</v>
      </c>
      <c r="H48" s="433">
        <v>3.75</v>
      </c>
      <c r="I48" s="434">
        <f>H48/2.2</f>
        <v>1.7045454545454544</v>
      </c>
      <c r="J48" s="433">
        <v>64</v>
      </c>
      <c r="K48" s="434">
        <f>H48*G48*J48</f>
        <v>1440</v>
      </c>
      <c r="L48" s="433">
        <f>G48*I48*J48</f>
        <v>654.5454545454545</v>
      </c>
      <c r="N48" s="813">
        <v>44.950500000000005</v>
      </c>
    </row>
    <row r="49" spans="1:14" ht="12.6" customHeight="1">
      <c r="A49" s="448"/>
      <c r="B49" s="23"/>
      <c r="C49" s="427"/>
      <c r="D49" s="427"/>
      <c r="E49" s="1160"/>
      <c r="F49" s="995"/>
      <c r="G49" s="427"/>
      <c r="H49" s="429"/>
      <c r="I49" s="429"/>
      <c r="J49" s="429"/>
      <c r="K49" s="429"/>
      <c r="L49" s="429"/>
    </row>
    <row r="50" spans="1:14" ht="18" customHeight="1">
      <c r="A50" s="17" t="s">
        <v>172</v>
      </c>
      <c r="B50" s="6"/>
      <c r="C50" s="3"/>
      <c r="D50" s="3"/>
      <c r="E50" s="10"/>
      <c r="F50" s="21"/>
      <c r="G50" s="22"/>
      <c r="H50" s="3"/>
      <c r="I50" s="117"/>
      <c r="J50" s="1161"/>
      <c r="K50" s="1161"/>
      <c r="L50" s="1161"/>
    </row>
    <row r="51" spans="1:14" ht="12.6" customHeight="1">
      <c r="A51" s="6"/>
      <c r="B51" s="23" t="s">
        <v>1198</v>
      </c>
      <c r="C51" s="541"/>
      <c r="D51" s="541"/>
      <c r="E51" s="326"/>
      <c r="F51" s="326"/>
      <c r="G51" s="326"/>
      <c r="H51" s="326"/>
      <c r="I51" s="326"/>
      <c r="J51" s="1161"/>
      <c r="K51" s="1161"/>
      <c r="L51" s="1161"/>
    </row>
    <row r="52" spans="1:14" ht="12.6" customHeight="1">
      <c r="A52" s="2"/>
      <c r="B52" s="1162" t="s">
        <v>3</v>
      </c>
      <c r="C52" s="503" t="s">
        <v>1199</v>
      </c>
      <c r="D52" s="542" t="s">
        <v>1200</v>
      </c>
      <c r="E52" s="1163">
        <v>12</v>
      </c>
      <c r="F52" s="454" t="s">
        <v>1164</v>
      </c>
      <c r="G52" s="432">
        <v>6</v>
      </c>
      <c r="H52" s="433">
        <v>1</v>
      </c>
      <c r="I52" s="987">
        <f>H52/2.2</f>
        <v>0.45454545454545453</v>
      </c>
      <c r="J52" s="433">
        <v>108</v>
      </c>
      <c r="K52" s="434">
        <v>680</v>
      </c>
      <c r="L52" s="433">
        <f>K52/2.2</f>
        <v>309.09090909090907</v>
      </c>
      <c r="N52" s="813">
        <v>16.484999999999999</v>
      </c>
    </row>
    <row r="53" spans="1:14" ht="12.6" customHeight="1">
      <c r="A53" s="448"/>
      <c r="B53" s="23"/>
      <c r="C53" s="427"/>
      <c r="D53" s="427"/>
      <c r="E53" s="1160"/>
      <c r="F53" s="995"/>
      <c r="G53" s="427"/>
      <c r="H53" s="429"/>
      <c r="I53" s="429"/>
      <c r="J53" s="429"/>
      <c r="K53" s="429"/>
      <c r="L53" s="429"/>
    </row>
    <row r="54" spans="1:14" s="5" customFormat="1" ht="12.6" customHeight="1" thickBot="1">
      <c r="A54" s="876"/>
      <c r="B54" s="876"/>
      <c r="C54" s="937"/>
      <c r="D54" s="937"/>
      <c r="E54" s="876"/>
      <c r="F54" s="876"/>
      <c r="G54" s="876"/>
      <c r="H54" s="876"/>
      <c r="I54" s="876"/>
      <c r="J54" s="876"/>
      <c r="K54" s="876"/>
      <c r="L54" s="876"/>
      <c r="M54" s="448"/>
      <c r="N54" s="812"/>
    </row>
    <row r="55" spans="1:14" s="5" customFormat="1" ht="15.75" customHeight="1" thickTop="1">
      <c r="A55" s="820"/>
      <c r="B55" s="820"/>
      <c r="C55" s="427"/>
      <c r="D55" s="427"/>
      <c r="E55" s="820"/>
      <c r="F55" s="820"/>
      <c r="G55" s="820"/>
      <c r="H55" s="820"/>
      <c r="I55" s="820"/>
      <c r="J55" s="820"/>
      <c r="K55" s="820"/>
      <c r="L55" s="820"/>
      <c r="M55" s="448"/>
      <c r="N55" s="812"/>
    </row>
    <row r="56" spans="1:14" s="5" customFormat="1" ht="12" customHeight="1" thickBot="1">
      <c r="A56" s="820"/>
      <c r="B56" s="820"/>
      <c r="C56" s="427"/>
      <c r="D56" s="427"/>
      <c r="E56" s="820"/>
      <c r="F56" s="820"/>
      <c r="G56" s="820"/>
      <c r="H56" s="820"/>
      <c r="I56" s="820"/>
      <c r="J56" s="820"/>
      <c r="K56" s="820"/>
      <c r="L56" s="820"/>
      <c r="M56" s="448"/>
      <c r="N56" s="812"/>
    </row>
    <row r="57" spans="1:14" s="5" customFormat="1" ht="51" customHeight="1" thickBot="1">
      <c r="A57" s="628"/>
      <c r="B57" s="629"/>
      <c r="C57" s="230" t="s">
        <v>207</v>
      </c>
      <c r="D57" s="543" t="s">
        <v>250</v>
      </c>
      <c r="E57" s="1251" t="s">
        <v>1156</v>
      </c>
      <c r="F57" s="1252"/>
      <c r="G57" s="230" t="s">
        <v>1157</v>
      </c>
      <c r="H57" s="231" t="s">
        <v>1158</v>
      </c>
      <c r="I57" s="231" t="s">
        <v>212</v>
      </c>
      <c r="J57" s="231" t="s">
        <v>1159</v>
      </c>
      <c r="K57" s="231" t="s">
        <v>1160</v>
      </c>
      <c r="L57" s="231" t="s">
        <v>215</v>
      </c>
      <c r="M57" s="448"/>
      <c r="N57" s="812"/>
    </row>
    <row r="58" spans="1:14" s="5" customFormat="1" ht="11.25" customHeight="1">
      <c r="A58" s="820"/>
      <c r="B58" s="820"/>
      <c r="C58" s="427"/>
      <c r="D58" s="427"/>
      <c r="E58" s="820"/>
      <c r="F58" s="820"/>
      <c r="G58" s="820"/>
      <c r="H58" s="820"/>
      <c r="I58" s="820"/>
      <c r="J58" s="820"/>
      <c r="K58" s="820"/>
      <c r="L58" s="820"/>
      <c r="M58" s="448"/>
      <c r="N58" s="812"/>
    </row>
    <row r="59" spans="1:14" s="5" customFormat="1">
      <c r="A59" s="596" t="s">
        <v>173</v>
      </c>
      <c r="B59" s="597"/>
      <c r="C59" s="598"/>
      <c r="D59" s="598"/>
      <c r="E59" s="599"/>
      <c r="F59" s="600"/>
      <c r="G59" s="601"/>
      <c r="H59" s="602"/>
      <c r="I59" s="602"/>
      <c r="J59" s="602"/>
      <c r="K59" s="602"/>
      <c r="L59" s="603"/>
      <c r="M59" s="448"/>
      <c r="N59" s="812"/>
    </row>
    <row r="60" spans="1:14" s="5" customFormat="1" ht="12.6" customHeight="1">
      <c r="A60" s="92"/>
      <c r="B60" s="93"/>
      <c r="C60" s="538"/>
      <c r="D60" s="538"/>
      <c r="E60" s="94"/>
      <c r="F60" s="95"/>
      <c r="G60" s="96"/>
      <c r="H60" s="97"/>
      <c r="I60" s="97"/>
      <c r="J60" s="97"/>
      <c r="K60" s="97"/>
      <c r="L60" s="98"/>
      <c r="M60" s="448"/>
      <c r="N60" s="812"/>
    </row>
    <row r="61" spans="1:14" s="5" customFormat="1" ht="12.6" customHeight="1">
      <c r="A61" s="79" t="s">
        <v>174</v>
      </c>
      <c r="B61" s="80"/>
      <c r="C61" s="87"/>
      <c r="D61" s="124"/>
      <c r="E61" s="87"/>
      <c r="F61" s="82"/>
      <c r="G61" s="88"/>
      <c r="H61" s="121"/>
      <c r="I61" s="121"/>
      <c r="J61" s="121"/>
      <c r="K61" s="121"/>
      <c r="L61" s="121"/>
      <c r="M61" s="448"/>
      <c r="N61" s="812"/>
    </row>
    <row r="62" spans="1:14" s="5" customFormat="1">
      <c r="A62" s="435" t="s">
        <v>218</v>
      </c>
      <c r="B62" s="84" t="s">
        <v>1201</v>
      </c>
      <c r="C62" s="641"/>
      <c r="D62" s="1122"/>
      <c r="E62" s="641"/>
      <c r="F62" s="642"/>
      <c r="G62" s="436"/>
      <c r="H62" s="1138"/>
      <c r="I62" s="1138"/>
      <c r="J62" s="1138"/>
      <c r="K62" s="1138"/>
      <c r="L62" s="1138"/>
      <c r="M62" s="448"/>
      <c r="N62" s="812"/>
    </row>
    <row r="63" spans="1:14" s="5" customFormat="1" ht="12.6" customHeight="1">
      <c r="A63" s="75" t="s">
        <v>218</v>
      </c>
      <c r="B63" s="75" t="s">
        <v>240</v>
      </c>
      <c r="C63" s="1164">
        <v>1155226</v>
      </c>
      <c r="D63" s="430" t="s">
        <v>1202</v>
      </c>
      <c r="E63" s="440">
        <v>32</v>
      </c>
      <c r="F63" s="441" t="s">
        <v>1179</v>
      </c>
      <c r="G63" s="442">
        <v>6</v>
      </c>
      <c r="H63" s="1129">
        <v>2.2799999999999998</v>
      </c>
      <c r="I63" s="1129">
        <v>1.03</v>
      </c>
      <c r="J63" s="1129">
        <v>80</v>
      </c>
      <c r="K63" s="1129">
        <v>1161.5999999999999</v>
      </c>
      <c r="L63" s="1129">
        <v>528</v>
      </c>
      <c r="M63" s="448"/>
      <c r="N63" s="813">
        <v>18.259500000000003</v>
      </c>
    </row>
    <row r="64" spans="1:14" s="5" customFormat="1" ht="8.1" customHeight="1">
      <c r="A64" s="75"/>
      <c r="B64" s="75"/>
      <c r="C64" s="641"/>
      <c r="D64" s="1122"/>
      <c r="E64" s="641"/>
      <c r="F64" s="451"/>
      <c r="G64" s="436"/>
      <c r="H64" s="1144"/>
      <c r="I64" s="1144"/>
      <c r="J64" s="1145"/>
      <c r="K64" s="1145"/>
      <c r="L64" s="1145"/>
      <c r="M64" s="448"/>
      <c r="N64" s="812"/>
    </row>
    <row r="65" spans="1:14" s="5" customFormat="1">
      <c r="A65" s="79" t="s">
        <v>175</v>
      </c>
      <c r="B65" s="80"/>
      <c r="C65" s="87"/>
      <c r="D65" s="124"/>
      <c r="E65" s="87"/>
      <c r="F65" s="82"/>
      <c r="G65" s="88"/>
      <c r="H65" s="121"/>
      <c r="I65" s="121"/>
      <c r="J65" s="121"/>
      <c r="K65" s="121"/>
      <c r="L65" s="121"/>
      <c r="M65" s="448"/>
      <c r="N65" s="812"/>
    </row>
    <row r="66" spans="1:14" s="5" customFormat="1">
      <c r="A66" s="435" t="s">
        <v>218</v>
      </c>
      <c r="B66" s="84" t="s">
        <v>1203</v>
      </c>
      <c r="C66" s="641"/>
      <c r="D66" s="1122"/>
      <c r="E66" s="641"/>
      <c r="F66" s="642"/>
      <c r="G66" s="436"/>
      <c r="H66" s="1138"/>
      <c r="I66" s="1138"/>
      <c r="J66" s="1138"/>
      <c r="K66" s="1138"/>
      <c r="L66" s="1138"/>
      <c r="M66" s="448"/>
      <c r="N66" s="812"/>
    </row>
    <row r="67" spans="1:14" s="5" customFormat="1" ht="12.6" customHeight="1">
      <c r="A67" s="75" t="s">
        <v>218</v>
      </c>
      <c r="B67" s="75" t="s">
        <v>240</v>
      </c>
      <c r="C67" s="1164">
        <v>1153926</v>
      </c>
      <c r="D67" s="430" t="s">
        <v>1204</v>
      </c>
      <c r="E67" s="440">
        <v>32</v>
      </c>
      <c r="F67" s="441" t="s">
        <v>1179</v>
      </c>
      <c r="G67" s="442">
        <v>6</v>
      </c>
      <c r="H67" s="1129">
        <v>2.2799999999999998</v>
      </c>
      <c r="I67" s="1129">
        <v>1.03</v>
      </c>
      <c r="J67" s="1129">
        <v>80</v>
      </c>
      <c r="K67" s="1129">
        <v>1161.5999999999999</v>
      </c>
      <c r="L67" s="1129">
        <v>528</v>
      </c>
      <c r="M67" s="448"/>
      <c r="N67" s="813">
        <v>18.259500000000003</v>
      </c>
    </row>
    <row r="68" spans="1:14" s="5" customFormat="1" ht="8.1" customHeight="1" thickBot="1">
      <c r="A68" s="876"/>
      <c r="B68" s="876"/>
      <c r="C68" s="937"/>
      <c r="D68" s="937"/>
      <c r="E68" s="876"/>
      <c r="F68" s="876"/>
      <c r="G68" s="876"/>
      <c r="H68" s="876"/>
      <c r="I68" s="876"/>
      <c r="J68" s="876"/>
      <c r="K68" s="876"/>
      <c r="L68" s="876"/>
      <c r="M68" s="448"/>
      <c r="N68" s="812"/>
    </row>
    <row r="69" spans="1:14" s="5" customFormat="1" ht="8.1" customHeight="1" thickTop="1">
      <c r="A69" s="820"/>
      <c r="B69" s="820"/>
      <c r="C69" s="427"/>
      <c r="D69" s="427"/>
      <c r="E69" s="820"/>
      <c r="F69" s="820"/>
      <c r="G69" s="820"/>
      <c r="H69" s="820"/>
      <c r="I69" s="820"/>
      <c r="J69" s="820"/>
      <c r="K69" s="820"/>
      <c r="L69" s="820"/>
      <c r="M69" s="448"/>
      <c r="N69" s="812"/>
    </row>
    <row r="70" spans="1:14" s="5" customFormat="1">
      <c r="A70" s="596" t="s">
        <v>176</v>
      </c>
      <c r="B70" s="597"/>
      <c r="C70" s="598"/>
      <c r="D70" s="598"/>
      <c r="E70" s="599"/>
      <c r="F70" s="600"/>
      <c r="G70" s="601"/>
      <c r="H70" s="602"/>
      <c r="I70" s="602"/>
      <c r="J70" s="602"/>
      <c r="K70" s="602"/>
      <c r="L70" s="603"/>
      <c r="M70" s="448"/>
      <c r="N70" s="812"/>
    </row>
    <row r="71" spans="1:14" s="5" customFormat="1" ht="5.25" customHeight="1">
      <c r="A71" s="92"/>
      <c r="B71" s="93"/>
      <c r="C71" s="538"/>
      <c r="D71" s="538"/>
      <c r="E71" s="94"/>
      <c r="F71" s="95"/>
      <c r="G71" s="96"/>
      <c r="H71" s="97"/>
      <c r="I71" s="97"/>
      <c r="J71" s="97"/>
      <c r="K71" s="97"/>
      <c r="L71" s="98"/>
      <c r="M71" s="448"/>
      <c r="N71" s="812"/>
    </row>
    <row r="72" spans="1:14" s="5" customFormat="1" ht="12.6" customHeight="1">
      <c r="A72" s="79" t="s">
        <v>177</v>
      </c>
      <c r="B72" s="80"/>
      <c r="C72" s="87"/>
      <c r="D72" s="124"/>
      <c r="E72" s="87"/>
      <c r="F72" s="82"/>
      <c r="G72" s="88"/>
      <c r="H72" s="121"/>
      <c r="I72" s="121"/>
      <c r="J72" s="121"/>
      <c r="K72" s="121"/>
      <c r="L72" s="121"/>
      <c r="M72" s="448"/>
      <c r="N72" s="812"/>
    </row>
    <row r="73" spans="1:14" s="5" customFormat="1">
      <c r="A73" s="435" t="s">
        <v>218</v>
      </c>
      <c r="B73" s="84" t="s">
        <v>1205</v>
      </c>
      <c r="C73" s="641"/>
      <c r="D73" s="1122"/>
      <c r="E73" s="641"/>
      <c r="F73" s="642"/>
      <c r="G73" s="436"/>
      <c r="H73" s="1138"/>
      <c r="I73" s="1138"/>
      <c r="J73" s="1138"/>
      <c r="K73" s="1138"/>
      <c r="L73" s="1138"/>
      <c r="M73" s="448"/>
      <c r="N73" s="812"/>
    </row>
    <row r="74" spans="1:14" s="5" customFormat="1" ht="12.6" customHeight="1">
      <c r="A74" s="75" t="s">
        <v>218</v>
      </c>
      <c r="B74" s="75" t="s">
        <v>240</v>
      </c>
      <c r="C74" s="1148">
        <v>1154926</v>
      </c>
      <c r="D74" s="430" t="s">
        <v>1206</v>
      </c>
      <c r="E74" s="437">
        <v>32</v>
      </c>
      <c r="F74" s="438" t="s">
        <v>1179</v>
      </c>
      <c r="G74" s="439">
        <v>6</v>
      </c>
      <c r="H74" s="1132">
        <v>2.2799999999999998</v>
      </c>
      <c r="I74" s="1132">
        <v>1.03</v>
      </c>
      <c r="J74" s="1132">
        <v>80</v>
      </c>
      <c r="K74" s="1132">
        <v>1161.5999999999999</v>
      </c>
      <c r="L74" s="1132">
        <v>528</v>
      </c>
      <c r="M74" s="448"/>
      <c r="N74" s="813">
        <v>9.7230000000000008</v>
      </c>
    </row>
    <row r="75" spans="1:14" s="5" customFormat="1" ht="12.6" customHeight="1">
      <c r="A75" s="75" t="s">
        <v>218</v>
      </c>
      <c r="B75" s="75" t="s">
        <v>240</v>
      </c>
      <c r="C75" s="1149">
        <v>1154904</v>
      </c>
      <c r="D75" s="430" t="s">
        <v>1207</v>
      </c>
      <c r="E75" s="440">
        <v>1</v>
      </c>
      <c r="F75" s="441" t="s">
        <v>311</v>
      </c>
      <c r="G75" s="442">
        <v>4</v>
      </c>
      <c r="H75" s="1129">
        <v>8.6999999999999993</v>
      </c>
      <c r="I75" s="1129">
        <v>3.95</v>
      </c>
      <c r="J75" s="1129">
        <v>36</v>
      </c>
      <c r="K75" s="1129">
        <v>1327.68</v>
      </c>
      <c r="L75" s="1129">
        <v>603.49</v>
      </c>
      <c r="M75" s="448"/>
      <c r="N75" s="813">
        <v>20.937000000000001</v>
      </c>
    </row>
    <row r="76" spans="1:14" s="5" customFormat="1" ht="8.1" customHeight="1">
      <c r="A76" s="75"/>
      <c r="B76" s="75"/>
      <c r="C76" s="641"/>
      <c r="D76" s="1122"/>
      <c r="E76" s="641"/>
      <c r="F76" s="451"/>
      <c r="G76" s="436"/>
      <c r="H76" s="1145"/>
      <c r="I76" s="1145"/>
      <c r="J76" s="1145"/>
      <c r="K76" s="1145"/>
      <c r="L76" s="1145"/>
      <c r="M76" s="448"/>
      <c r="N76" s="812"/>
    </row>
    <row r="77" spans="1:14" s="5" customFormat="1" ht="12.6" customHeight="1">
      <c r="A77" s="79" t="s">
        <v>178</v>
      </c>
      <c r="B77" s="80"/>
      <c r="C77" s="87"/>
      <c r="D77" s="124"/>
      <c r="E77" s="87"/>
      <c r="F77" s="82"/>
      <c r="G77" s="88"/>
      <c r="H77" s="121"/>
      <c r="I77" s="121"/>
      <c r="J77" s="121"/>
      <c r="K77" s="121"/>
      <c r="L77" s="121"/>
      <c r="M77" s="448"/>
      <c r="N77" s="812"/>
    </row>
    <row r="78" spans="1:14" s="5" customFormat="1">
      <c r="A78" s="435" t="s">
        <v>218</v>
      </c>
      <c r="B78" s="84" t="s">
        <v>1208</v>
      </c>
      <c r="C78" s="641"/>
      <c r="D78" s="1122"/>
      <c r="E78" s="641"/>
      <c r="F78" s="642"/>
      <c r="G78" s="436"/>
      <c r="H78" s="1138"/>
      <c r="I78" s="1138"/>
      <c r="J78" s="1138"/>
      <c r="K78" s="1138"/>
      <c r="L78" s="1138"/>
      <c r="M78" s="448"/>
      <c r="N78" s="812"/>
    </row>
    <row r="79" spans="1:14" s="5" customFormat="1" ht="12.6" customHeight="1">
      <c r="A79" s="75" t="s">
        <v>218</v>
      </c>
      <c r="B79" s="75" t="s">
        <v>240</v>
      </c>
      <c r="C79" s="1165">
        <v>1156426</v>
      </c>
      <c r="D79" s="430" t="s">
        <v>1209</v>
      </c>
      <c r="E79" s="437">
        <v>32</v>
      </c>
      <c r="F79" s="438" t="s">
        <v>1179</v>
      </c>
      <c r="G79" s="439">
        <v>6</v>
      </c>
      <c r="H79" s="1132">
        <v>2.15</v>
      </c>
      <c r="I79" s="1132">
        <v>0.97</v>
      </c>
      <c r="J79" s="1132">
        <v>80</v>
      </c>
      <c r="K79" s="1132">
        <v>1094.4000000000001</v>
      </c>
      <c r="L79" s="1132">
        <v>497.4</v>
      </c>
      <c r="M79" s="448"/>
      <c r="N79" s="813">
        <v>10.856999999999999</v>
      </c>
    </row>
    <row r="80" spans="1:14" s="5" customFormat="1" ht="12.6" customHeight="1">
      <c r="A80" s="75" t="s">
        <v>218</v>
      </c>
      <c r="B80" s="75" t="s">
        <v>240</v>
      </c>
      <c r="C80" s="1149">
        <v>1156404</v>
      </c>
      <c r="D80" s="430" t="s">
        <v>1210</v>
      </c>
      <c r="E80" s="440">
        <v>1</v>
      </c>
      <c r="F80" s="441" t="s">
        <v>311</v>
      </c>
      <c r="G80" s="442">
        <v>4</v>
      </c>
      <c r="H80" s="1129">
        <v>8.6</v>
      </c>
      <c r="I80" s="1129">
        <v>3.9</v>
      </c>
      <c r="J80" s="1129">
        <v>36</v>
      </c>
      <c r="K80" s="1129">
        <v>1313.28</v>
      </c>
      <c r="L80" s="1129">
        <v>596.9</v>
      </c>
      <c r="M80" s="448"/>
      <c r="N80" s="813">
        <v>28.203000000000003</v>
      </c>
    </row>
    <row r="81" spans="1:14" s="5" customFormat="1" ht="8.1" customHeight="1">
      <c r="A81" s="75"/>
      <c r="B81" s="75"/>
      <c r="C81" s="1166"/>
      <c r="D81" s="1166"/>
      <c r="E81" s="1167"/>
      <c r="F81" s="1168"/>
      <c r="G81" s="436"/>
      <c r="H81" s="1145"/>
      <c r="I81" s="1145"/>
      <c r="J81" s="1145"/>
      <c r="K81" s="1145"/>
      <c r="L81" s="1145"/>
      <c r="M81" s="448"/>
      <c r="N81" s="812"/>
    </row>
    <row r="82" spans="1:14" s="5" customFormat="1" ht="12.6" customHeight="1">
      <c r="A82" s="79" t="s">
        <v>179</v>
      </c>
      <c r="B82" s="80"/>
      <c r="C82" s="87"/>
      <c r="D82" s="124"/>
      <c r="E82" s="87"/>
      <c r="F82" s="82"/>
      <c r="G82" s="88"/>
      <c r="H82" s="121"/>
      <c r="I82" s="121"/>
      <c r="J82" s="121"/>
      <c r="K82" s="121"/>
      <c r="L82" s="121"/>
      <c r="M82" s="448"/>
      <c r="N82" s="812"/>
    </row>
    <row r="83" spans="1:14" s="5" customFormat="1">
      <c r="A83" s="435" t="s">
        <v>218</v>
      </c>
      <c r="B83" s="84" t="s">
        <v>1211</v>
      </c>
      <c r="C83" s="641"/>
      <c r="D83" s="1122"/>
      <c r="E83" s="641"/>
      <c r="F83" s="642"/>
      <c r="G83" s="436"/>
      <c r="H83" s="1138"/>
      <c r="I83" s="1138"/>
      <c r="J83" s="1138"/>
      <c r="K83" s="1138"/>
      <c r="L83" s="1138"/>
      <c r="M83" s="448"/>
      <c r="N83" s="812"/>
    </row>
    <row r="84" spans="1:14" s="5" customFormat="1" ht="12.6" customHeight="1">
      <c r="A84" s="75" t="s">
        <v>218</v>
      </c>
      <c r="B84" s="75" t="s">
        <v>240</v>
      </c>
      <c r="C84" s="1151">
        <v>1155359</v>
      </c>
      <c r="D84" s="430" t="s">
        <v>1212</v>
      </c>
      <c r="E84" s="437">
        <v>32</v>
      </c>
      <c r="F84" s="438" t="s">
        <v>1179</v>
      </c>
      <c r="G84" s="439">
        <v>6</v>
      </c>
      <c r="H84" s="1132">
        <v>2.15</v>
      </c>
      <c r="I84" s="1145">
        <v>0.97</v>
      </c>
      <c r="J84" s="1132">
        <v>80</v>
      </c>
      <c r="K84" s="1145">
        <v>1094.4000000000001</v>
      </c>
      <c r="L84" s="1132">
        <v>497.4</v>
      </c>
      <c r="M84" s="448"/>
      <c r="N84" s="813">
        <v>10.290000000000001</v>
      </c>
    </row>
    <row r="85" spans="1:14" s="5" customFormat="1" ht="12.6" customHeight="1">
      <c r="A85" s="75"/>
      <c r="B85" s="75"/>
      <c r="C85" s="1169">
        <v>1155304</v>
      </c>
      <c r="D85" s="430" t="s">
        <v>1213</v>
      </c>
      <c r="E85" s="1170">
        <v>1</v>
      </c>
      <c r="F85" s="1171" t="s">
        <v>311</v>
      </c>
      <c r="G85" s="1172">
        <v>2</v>
      </c>
      <c r="H85" s="456">
        <v>9.1199999999999992</v>
      </c>
      <c r="I85" s="1173">
        <v>2</v>
      </c>
      <c r="J85" s="456">
        <v>72</v>
      </c>
      <c r="K85" s="1174">
        <v>1313</v>
      </c>
      <c r="L85" s="456">
        <v>597</v>
      </c>
      <c r="M85" s="448"/>
      <c r="N85" s="813">
        <v>22.071000000000002</v>
      </c>
    </row>
    <row r="86" spans="1:14" s="5" customFormat="1" ht="8.25" customHeight="1">
      <c r="A86" s="92"/>
      <c r="B86" s="93"/>
      <c r="C86" s="538"/>
      <c r="D86" s="538"/>
      <c r="E86" s="94"/>
      <c r="F86" s="95"/>
      <c r="G86" s="96"/>
      <c r="H86" s="97"/>
      <c r="I86" s="97"/>
      <c r="J86" s="97"/>
      <c r="K86" s="97"/>
      <c r="L86" s="98"/>
      <c r="M86" s="448"/>
      <c r="N86" s="812"/>
    </row>
    <row r="87" spans="1:14" s="5" customFormat="1" ht="12.6" customHeight="1">
      <c r="A87" s="79" t="s">
        <v>180</v>
      </c>
      <c r="B87" s="80"/>
      <c r="C87" s="87"/>
      <c r="D87" s="124"/>
      <c r="E87" s="87"/>
      <c r="F87" s="82"/>
      <c r="G87" s="88"/>
      <c r="H87" s="121"/>
      <c r="I87" s="121"/>
      <c r="J87" s="121"/>
      <c r="K87" s="121"/>
      <c r="L87" s="121"/>
      <c r="M87" s="448"/>
      <c r="N87" s="812"/>
    </row>
    <row r="88" spans="1:14" s="5" customFormat="1">
      <c r="A88" s="435" t="s">
        <v>218</v>
      </c>
      <c r="B88" s="84" t="s">
        <v>1214</v>
      </c>
      <c r="C88" s="641"/>
      <c r="D88" s="1122"/>
      <c r="E88" s="641"/>
      <c r="F88" s="642"/>
      <c r="G88" s="436"/>
      <c r="H88" s="1138"/>
      <c r="I88" s="1138"/>
      <c r="J88" s="1138"/>
      <c r="K88" s="1138"/>
      <c r="L88" s="1138"/>
      <c r="M88" s="448"/>
      <c r="N88" s="812"/>
    </row>
    <row r="89" spans="1:14" s="5" customFormat="1" ht="12.6" customHeight="1">
      <c r="A89" s="75" t="s">
        <v>218</v>
      </c>
      <c r="B89" s="75" t="s">
        <v>240</v>
      </c>
      <c r="C89" s="1164">
        <v>1156226</v>
      </c>
      <c r="D89" s="430" t="s">
        <v>1215</v>
      </c>
      <c r="E89" s="440">
        <v>32</v>
      </c>
      <c r="F89" s="441" t="s">
        <v>1179</v>
      </c>
      <c r="G89" s="442">
        <v>6</v>
      </c>
      <c r="H89" s="1129">
        <v>3</v>
      </c>
      <c r="I89" s="1129">
        <v>1.36</v>
      </c>
      <c r="J89" s="1129">
        <v>80</v>
      </c>
      <c r="K89" s="1129">
        <v>1526.4</v>
      </c>
      <c r="L89" s="1129">
        <v>693.8</v>
      </c>
      <c r="M89" s="448"/>
      <c r="N89" s="813">
        <v>16.652999999999999</v>
      </c>
    </row>
    <row r="90" spans="1:14" s="5" customFormat="1" ht="9" customHeight="1">
      <c r="A90" s="75"/>
      <c r="B90" s="75"/>
      <c r="C90" s="641"/>
      <c r="D90" s="1122"/>
      <c r="E90" s="641"/>
      <c r="F90" s="451"/>
      <c r="G90" s="436"/>
      <c r="H90" s="1145"/>
      <c r="I90" s="1145"/>
      <c r="J90" s="1145"/>
      <c r="K90" s="1145"/>
      <c r="L90" s="1145"/>
      <c r="M90" s="448"/>
      <c r="N90" s="812"/>
    </row>
    <row r="91" spans="1:14" s="5" customFormat="1" ht="12.6" customHeight="1">
      <c r="A91" s="79" t="s">
        <v>181</v>
      </c>
      <c r="B91" s="80"/>
      <c r="C91" s="87"/>
      <c r="D91" s="124"/>
      <c r="E91" s="87"/>
      <c r="F91" s="82"/>
      <c r="G91" s="88"/>
      <c r="H91" s="121"/>
      <c r="I91" s="121"/>
      <c r="J91" s="121"/>
      <c r="K91" s="121"/>
      <c r="L91" s="121"/>
      <c r="M91" s="448"/>
      <c r="N91" s="812"/>
    </row>
    <row r="92" spans="1:14" s="5" customFormat="1">
      <c r="A92" s="435" t="s">
        <v>218</v>
      </c>
      <c r="B92" s="84" t="s">
        <v>1216</v>
      </c>
      <c r="C92" s="641"/>
      <c r="D92" s="1122"/>
      <c r="E92" s="641"/>
      <c r="F92" s="642"/>
      <c r="G92" s="436"/>
      <c r="H92" s="1138"/>
      <c r="I92" s="1138"/>
      <c r="J92" s="1138"/>
      <c r="K92" s="1138"/>
      <c r="L92" s="1138"/>
      <c r="M92" s="448"/>
      <c r="N92" s="812"/>
    </row>
    <row r="93" spans="1:14" s="5" customFormat="1" ht="12.6" customHeight="1">
      <c r="A93" s="75" t="s">
        <v>218</v>
      </c>
      <c r="B93" s="75" t="s">
        <v>240</v>
      </c>
      <c r="C93" s="1149">
        <v>1154757</v>
      </c>
      <c r="D93" s="430" t="s">
        <v>1217</v>
      </c>
      <c r="E93" s="440">
        <v>24</v>
      </c>
      <c r="F93" s="441" t="s">
        <v>804</v>
      </c>
      <c r="G93" s="442">
        <v>6</v>
      </c>
      <c r="H93" s="1129">
        <v>1.6</v>
      </c>
      <c r="I93" s="1129">
        <v>0.72</v>
      </c>
      <c r="J93" s="1136">
        <v>60</v>
      </c>
      <c r="K93" s="1136">
        <v>612</v>
      </c>
      <c r="L93" s="1136">
        <v>278.18</v>
      </c>
      <c r="M93" s="448"/>
      <c r="N93" s="813">
        <v>9.9959999999999987</v>
      </c>
    </row>
    <row r="94" spans="1:14" s="5" customFormat="1" ht="9" customHeight="1">
      <c r="A94" s="75"/>
      <c r="B94" s="75"/>
      <c r="C94" s="641"/>
      <c r="D94" s="1122"/>
      <c r="E94" s="641"/>
      <c r="F94" s="451"/>
      <c r="G94" s="436"/>
      <c r="H94" s="1145"/>
      <c r="I94" s="1145"/>
      <c r="J94" s="1125"/>
      <c r="K94" s="1125"/>
      <c r="L94" s="1125"/>
      <c r="M94" s="448"/>
      <c r="N94" s="812"/>
    </row>
    <row r="95" spans="1:14" s="5" customFormat="1" ht="12.6" customHeight="1">
      <c r="A95" s="79" t="s">
        <v>182</v>
      </c>
      <c r="B95" s="80"/>
      <c r="C95" s="87"/>
      <c r="D95" s="124"/>
      <c r="E95" s="87"/>
      <c r="F95" s="82"/>
      <c r="G95" s="88"/>
      <c r="H95" s="121"/>
      <c r="I95" s="121"/>
      <c r="J95" s="121"/>
      <c r="K95" s="121"/>
      <c r="L95" s="121"/>
      <c r="M95" s="448"/>
      <c r="N95" s="812"/>
    </row>
    <row r="96" spans="1:14" s="5" customFormat="1">
      <c r="A96" s="435" t="s">
        <v>218</v>
      </c>
      <c r="B96" s="84" t="s">
        <v>1218</v>
      </c>
      <c r="C96" s="641"/>
      <c r="D96" s="1122"/>
      <c r="E96" s="641"/>
      <c r="F96" s="642"/>
      <c r="G96" s="436"/>
      <c r="H96" s="1138"/>
      <c r="I96" s="1138"/>
      <c r="J96" s="1138"/>
      <c r="K96" s="1138"/>
      <c r="L96" s="1138"/>
      <c r="M96" s="448"/>
      <c r="N96" s="812"/>
    </row>
    <row r="97" spans="1:14" s="5" customFormat="1" ht="12.6" customHeight="1">
      <c r="A97" s="75" t="s">
        <v>218</v>
      </c>
      <c r="B97" s="75" t="s">
        <v>240</v>
      </c>
      <c r="C97" s="1149">
        <v>1150257</v>
      </c>
      <c r="D97" s="430" t="s">
        <v>1219</v>
      </c>
      <c r="E97" s="440">
        <v>24</v>
      </c>
      <c r="F97" s="441" t="s">
        <v>804</v>
      </c>
      <c r="G97" s="442">
        <v>6</v>
      </c>
      <c r="H97" s="1129">
        <v>1.67</v>
      </c>
      <c r="I97" s="1129">
        <v>0.75</v>
      </c>
      <c r="J97" s="1136">
        <v>60</v>
      </c>
      <c r="K97" s="1136">
        <v>637.20000000000005</v>
      </c>
      <c r="L97" s="1136">
        <v>289.60000000000002</v>
      </c>
      <c r="M97" s="448"/>
      <c r="N97" s="813">
        <v>8.5890000000000004</v>
      </c>
    </row>
    <row r="98" spans="1:14" s="5" customFormat="1" ht="9" customHeight="1">
      <c r="A98" s="75"/>
      <c r="B98" s="75"/>
      <c r="C98" s="641"/>
      <c r="D98" s="1122"/>
      <c r="E98" s="641"/>
      <c r="F98" s="451" t="s">
        <v>3</v>
      </c>
      <c r="G98" s="436"/>
      <c r="H98" s="1145"/>
      <c r="I98" s="1145"/>
      <c r="J98" s="1145"/>
      <c r="K98" s="1145"/>
      <c r="L98" s="1145"/>
      <c r="M98" s="448"/>
      <c r="N98" s="812"/>
    </row>
    <row r="99" spans="1:14" s="5" customFormat="1" ht="12.6" customHeight="1">
      <c r="A99" s="79" t="s">
        <v>183</v>
      </c>
      <c r="B99" s="80"/>
      <c r="C99" s="87"/>
      <c r="D99" s="124"/>
      <c r="E99" s="87"/>
      <c r="F99" s="82"/>
      <c r="G99" s="88"/>
      <c r="H99" s="121"/>
      <c r="I99" s="121"/>
      <c r="J99" s="121"/>
      <c r="K99" s="121"/>
      <c r="L99" s="121"/>
      <c r="M99" s="448"/>
      <c r="N99" s="812"/>
    </row>
    <row r="100" spans="1:14" s="5" customFormat="1">
      <c r="A100" s="435" t="s">
        <v>218</v>
      </c>
      <c r="B100" s="84" t="s">
        <v>1220</v>
      </c>
      <c r="C100" s="641"/>
      <c r="D100" s="1122"/>
      <c r="E100" s="641"/>
      <c r="F100" s="642"/>
      <c r="G100" s="436"/>
      <c r="H100" s="1138"/>
      <c r="I100" s="1138"/>
      <c r="J100" s="1138"/>
      <c r="K100" s="1138"/>
      <c r="L100" s="1138"/>
      <c r="M100" s="448"/>
      <c r="N100" s="812"/>
    </row>
    <row r="101" spans="1:14" s="5" customFormat="1" ht="12.6" customHeight="1">
      <c r="A101" s="75" t="s">
        <v>218</v>
      </c>
      <c r="B101" s="75" t="s">
        <v>240</v>
      </c>
      <c r="C101" s="1149">
        <v>1154657</v>
      </c>
      <c r="D101" s="430" t="s">
        <v>1221</v>
      </c>
      <c r="E101" s="440">
        <v>24</v>
      </c>
      <c r="F101" s="441" t="s">
        <v>804</v>
      </c>
      <c r="G101" s="442">
        <v>6</v>
      </c>
      <c r="H101" s="1129">
        <v>1.67</v>
      </c>
      <c r="I101" s="1129">
        <v>0.75</v>
      </c>
      <c r="J101" s="1136">
        <v>60</v>
      </c>
      <c r="K101" s="1136">
        <v>637.20000000000005</v>
      </c>
      <c r="L101" s="1136">
        <v>289.60000000000002</v>
      </c>
      <c r="M101" s="448"/>
      <c r="N101" s="813">
        <v>12.978</v>
      </c>
    </row>
    <row r="102" spans="1:14" s="5" customFormat="1" ht="9.75" customHeight="1">
      <c r="A102" s="75"/>
      <c r="B102" s="75"/>
      <c r="C102" s="1166"/>
      <c r="D102" s="1166"/>
      <c r="E102" s="1167"/>
      <c r="F102" s="1168"/>
      <c r="G102" s="436"/>
      <c r="H102" s="1145"/>
      <c r="I102" s="1145"/>
      <c r="J102" s="1125"/>
      <c r="K102" s="1125"/>
      <c r="L102" s="1125"/>
      <c r="M102" s="448"/>
      <c r="N102" s="812"/>
    </row>
    <row r="103" spans="1:14" s="5" customFormat="1" ht="18.75" customHeight="1">
      <c r="A103" s="17" t="s">
        <v>184</v>
      </c>
      <c r="B103" s="10"/>
      <c r="C103" s="21"/>
      <c r="D103" s="21"/>
      <c r="E103" s="1167"/>
      <c r="F103" s="1168"/>
      <c r="G103" s="436"/>
      <c r="H103" s="1145"/>
      <c r="I103" s="1145"/>
      <c r="J103" s="1125"/>
      <c r="K103" s="1125"/>
      <c r="L103" s="1125"/>
      <c r="M103" s="448"/>
      <c r="N103" s="812"/>
    </row>
    <row r="104" spans="1:14" s="5" customFormat="1" ht="12.6" customHeight="1">
      <c r="A104" s="75"/>
      <c r="B104" s="23" t="s">
        <v>1222</v>
      </c>
      <c r="C104" s="511"/>
      <c r="D104" s="511"/>
      <c r="E104" s="821"/>
      <c r="F104" s="822"/>
      <c r="G104" s="427"/>
      <c r="H104" s="718"/>
      <c r="I104" s="718"/>
      <c r="J104" s="718"/>
      <c r="K104" s="718"/>
      <c r="L104" s="718"/>
      <c r="M104" s="448"/>
      <c r="N104" s="812"/>
    </row>
    <row r="105" spans="1:14" s="5" customFormat="1" ht="12.6" customHeight="1">
      <c r="A105" s="75"/>
      <c r="B105" s="75"/>
      <c r="C105" s="838">
        <v>1149557</v>
      </c>
      <c r="D105" s="430" t="s">
        <v>1223</v>
      </c>
      <c r="E105" s="423">
        <v>24</v>
      </c>
      <c r="F105" s="998" t="s">
        <v>804</v>
      </c>
      <c r="G105" s="659">
        <v>6</v>
      </c>
      <c r="H105" s="674">
        <v>1.57</v>
      </c>
      <c r="I105" s="674">
        <v>0.70699999999999996</v>
      </c>
      <c r="J105" s="674">
        <v>60</v>
      </c>
      <c r="K105" s="674">
        <v>565</v>
      </c>
      <c r="L105" s="674">
        <v>255</v>
      </c>
      <c r="M105" s="448"/>
      <c r="N105" s="813">
        <v>13.713000000000001</v>
      </c>
    </row>
    <row r="106" spans="1:14" s="5" customFormat="1" ht="12.6" customHeight="1">
      <c r="A106" s="75"/>
      <c r="B106" s="75"/>
      <c r="C106" s="1166"/>
      <c r="D106" s="1166"/>
      <c r="E106" s="1167"/>
      <c r="F106" s="1168"/>
      <c r="G106" s="436"/>
      <c r="H106" s="1145"/>
      <c r="I106" s="1145"/>
      <c r="J106" s="1125"/>
      <c r="K106" s="1125"/>
      <c r="L106" s="1125"/>
      <c r="M106" s="448"/>
      <c r="N106" s="812"/>
    </row>
    <row r="107" spans="1:14" s="5" customFormat="1" ht="8.1" customHeight="1" thickBot="1">
      <c r="A107" s="876"/>
      <c r="B107" s="876"/>
      <c r="C107" s="937"/>
      <c r="D107" s="937"/>
      <c r="E107" s="876"/>
      <c r="F107" s="876"/>
      <c r="G107" s="876"/>
      <c r="H107" s="876"/>
      <c r="I107" s="876"/>
      <c r="J107" s="876"/>
      <c r="K107" s="876"/>
      <c r="L107" s="876"/>
      <c r="M107" s="448"/>
      <c r="N107" s="812"/>
    </row>
    <row r="108" spans="1:14" s="5" customFormat="1" ht="8.1" customHeight="1" thickTop="1">
      <c r="A108" s="820"/>
      <c r="B108" s="820"/>
      <c r="C108" s="427"/>
      <c r="D108" s="427"/>
      <c r="E108" s="820"/>
      <c r="F108" s="820"/>
      <c r="G108" s="820"/>
      <c r="H108" s="820"/>
      <c r="I108" s="820"/>
      <c r="J108" s="820"/>
      <c r="K108" s="820"/>
      <c r="L108" s="820"/>
      <c r="M108" s="448"/>
      <c r="N108" s="812"/>
    </row>
    <row r="109" spans="1:14" s="5" customFormat="1" ht="7.5" customHeight="1" thickBot="1">
      <c r="A109" s="820"/>
      <c r="B109" s="820"/>
      <c r="C109" s="427"/>
      <c r="D109" s="427"/>
      <c r="E109" s="820"/>
      <c r="F109" s="820"/>
      <c r="G109" s="820"/>
      <c r="H109" s="820"/>
      <c r="I109" s="820"/>
      <c r="J109" s="820"/>
      <c r="K109" s="820"/>
      <c r="L109" s="820"/>
      <c r="M109" s="448"/>
      <c r="N109" s="812"/>
    </row>
    <row r="110" spans="1:14" s="5" customFormat="1" ht="51" customHeight="1" thickBot="1">
      <c r="A110" s="628"/>
      <c r="B110" s="629"/>
      <c r="C110" s="230" t="s">
        <v>207</v>
      </c>
      <c r="D110" s="543" t="s">
        <v>250</v>
      </c>
      <c r="E110" s="1251" t="s">
        <v>1156</v>
      </c>
      <c r="F110" s="1252"/>
      <c r="G110" s="230" t="s">
        <v>1157</v>
      </c>
      <c r="H110" s="231" t="s">
        <v>1158</v>
      </c>
      <c r="I110" s="231" t="s">
        <v>212</v>
      </c>
      <c r="J110" s="231" t="s">
        <v>1159</v>
      </c>
      <c r="K110" s="231" t="s">
        <v>1160</v>
      </c>
      <c r="L110" s="231" t="s">
        <v>215</v>
      </c>
      <c r="M110" s="448"/>
      <c r="N110" s="812"/>
    </row>
    <row r="111" spans="1:14" s="5" customFormat="1" ht="11.25" customHeight="1">
      <c r="A111" s="820"/>
      <c r="B111" s="820"/>
      <c r="C111" s="427"/>
      <c r="D111" s="427"/>
      <c r="E111" s="820"/>
      <c r="F111" s="820"/>
      <c r="G111" s="820"/>
      <c r="H111" s="820"/>
      <c r="I111" s="820"/>
      <c r="J111" s="820"/>
      <c r="K111" s="820"/>
      <c r="L111" s="820"/>
      <c r="M111" s="448"/>
      <c r="N111" s="812"/>
    </row>
    <row r="112" spans="1:14" s="5" customFormat="1">
      <c r="A112" s="596" t="s">
        <v>185</v>
      </c>
      <c r="B112" s="597"/>
      <c r="C112" s="598"/>
      <c r="D112" s="598"/>
      <c r="E112" s="599"/>
      <c r="F112" s="600"/>
      <c r="G112" s="601"/>
      <c r="H112" s="602"/>
      <c r="I112" s="602"/>
      <c r="J112" s="602"/>
      <c r="K112" s="602"/>
      <c r="L112" s="603"/>
      <c r="M112" s="448"/>
      <c r="N112" s="812"/>
    </row>
    <row r="113" spans="1:14" s="5" customFormat="1" ht="8.25" customHeight="1">
      <c r="A113" s="92"/>
      <c r="B113" s="93"/>
      <c r="C113" s="538"/>
      <c r="D113" s="538"/>
      <c r="E113" s="94"/>
      <c r="F113" s="95"/>
      <c r="G113" s="96"/>
      <c r="H113" s="97"/>
      <c r="I113" s="97"/>
      <c r="J113" s="97"/>
      <c r="K113" s="97"/>
      <c r="L113" s="98"/>
      <c r="M113" s="448"/>
      <c r="N113" s="812"/>
    </row>
    <row r="114" spans="1:14" s="5" customFormat="1">
      <c r="A114" s="17" t="s">
        <v>186</v>
      </c>
      <c r="B114" s="9"/>
      <c r="C114" s="21"/>
      <c r="D114" s="21"/>
      <c r="E114" s="21"/>
      <c r="F114" s="22"/>
      <c r="G114" s="3"/>
      <c r="H114" s="117"/>
      <c r="I114" s="117"/>
      <c r="J114" s="117"/>
      <c r="K114" s="117"/>
      <c r="L114" s="117"/>
      <c r="M114" s="448"/>
      <c r="N114" s="812"/>
    </row>
    <row r="115" spans="1:14" s="5" customFormat="1">
      <c r="A115" s="448"/>
      <c r="B115" s="23" t="s">
        <v>1224</v>
      </c>
      <c r="C115" s="514"/>
      <c r="D115" s="514"/>
      <c r="E115" s="21"/>
      <c r="F115" s="22"/>
      <c r="G115" s="3"/>
      <c r="H115" s="117"/>
      <c r="I115" s="117"/>
      <c r="J115" s="117"/>
      <c r="K115" s="117"/>
      <c r="L115" s="117"/>
      <c r="M115" s="448"/>
      <c r="N115" s="812"/>
    </row>
    <row r="116" spans="1:14" s="5" customFormat="1">
      <c r="A116" s="448"/>
      <c r="B116" s="23"/>
      <c r="C116" s="1253" t="s">
        <v>1225</v>
      </c>
      <c r="D116" s="1253"/>
      <c r="E116" s="1253"/>
      <c r="F116" s="1253"/>
      <c r="G116" s="1253"/>
      <c r="H116" s="1253"/>
      <c r="I116" s="1253"/>
      <c r="J116" s="1253"/>
      <c r="K116" s="1253"/>
      <c r="L116" s="1253"/>
      <c r="M116" s="448"/>
      <c r="N116" s="812"/>
    </row>
    <row r="117" spans="1:14" s="5" customFormat="1">
      <c r="A117" s="448"/>
      <c r="B117" s="23"/>
      <c r="C117" s="1057" t="s">
        <v>1226</v>
      </c>
      <c r="D117" s="423" t="s">
        <v>826</v>
      </c>
      <c r="E117" s="423">
        <v>8</v>
      </c>
      <c r="F117" s="827" t="s">
        <v>804</v>
      </c>
      <c r="G117" s="659">
        <v>4</v>
      </c>
      <c r="H117" s="963">
        <v>0.52</v>
      </c>
      <c r="I117" s="963">
        <f>H117/2.2</f>
        <v>0.23636363636363636</v>
      </c>
      <c r="J117" s="433">
        <v>432</v>
      </c>
      <c r="K117" s="433">
        <v>1728</v>
      </c>
      <c r="L117" s="433">
        <f>K117/2.2</f>
        <v>785.45454545454538</v>
      </c>
      <c r="M117" s="448"/>
      <c r="N117" s="813">
        <v>15.498000000000001</v>
      </c>
    </row>
    <row r="118" spans="1:14" s="5" customFormat="1">
      <c r="A118" s="448"/>
      <c r="B118" s="448"/>
      <c r="C118" s="509"/>
      <c r="D118" s="509"/>
      <c r="E118" s="14"/>
      <c r="F118" s="14"/>
      <c r="G118" s="14"/>
      <c r="H118" s="14"/>
      <c r="I118" s="14"/>
      <c r="J118" s="14"/>
      <c r="K118" s="14"/>
      <c r="L118" s="14"/>
      <c r="M118" s="448"/>
      <c r="N118" s="812"/>
    </row>
    <row r="119" spans="1:14" s="5" customFormat="1">
      <c r="A119" s="448"/>
      <c r="B119" s="448"/>
      <c r="C119" s="416" t="s">
        <v>847</v>
      </c>
      <c r="D119" s="416"/>
      <c r="E119" s="257"/>
      <c r="F119" s="132" t="s">
        <v>848</v>
      </c>
      <c r="G119" s="132" t="s">
        <v>849</v>
      </c>
      <c r="H119" s="448"/>
      <c r="I119" s="131" t="s">
        <v>850</v>
      </c>
      <c r="J119" s="448"/>
      <c r="K119" s="131" t="s">
        <v>851</v>
      </c>
      <c r="L119" s="448"/>
      <c r="M119" s="448"/>
      <c r="N119" s="812"/>
    </row>
    <row r="120" spans="1:14" s="5" customFormat="1">
      <c r="A120" s="448"/>
      <c r="B120" s="23"/>
      <c r="C120" s="509"/>
      <c r="D120" s="509"/>
      <c r="E120" s="257"/>
      <c r="F120" s="133" t="s">
        <v>1227</v>
      </c>
      <c r="G120" s="133" t="s">
        <v>853</v>
      </c>
      <c r="H120" s="448"/>
      <c r="I120" s="133" t="s">
        <v>854</v>
      </c>
      <c r="J120" s="448"/>
      <c r="K120" s="134" t="s">
        <v>855</v>
      </c>
      <c r="L120" s="54"/>
      <c r="M120" s="448"/>
      <c r="N120" s="812"/>
    </row>
    <row r="121" spans="1:14" s="5" customFormat="1">
      <c r="A121" s="448"/>
      <c r="B121" s="23"/>
      <c r="C121" s="515" t="s">
        <v>953</v>
      </c>
      <c r="D121" s="515"/>
      <c r="E121" s="257"/>
      <c r="F121" s="133" t="s">
        <v>856</v>
      </c>
      <c r="G121" s="133" t="s">
        <v>857</v>
      </c>
      <c r="H121" s="448"/>
      <c r="I121" s="134" t="s">
        <v>858</v>
      </c>
      <c r="J121" s="448"/>
      <c r="K121" s="133" t="s">
        <v>859</v>
      </c>
      <c r="L121" s="54"/>
      <c r="M121" s="448"/>
      <c r="N121" s="812"/>
    </row>
    <row r="122" spans="1:14" s="5" customFormat="1">
      <c r="A122" s="448"/>
      <c r="B122" s="23"/>
      <c r="C122" s="515" t="s">
        <v>954</v>
      </c>
      <c r="D122" s="515"/>
      <c r="E122" s="257"/>
      <c r="F122" s="133" t="s">
        <v>876</v>
      </c>
      <c r="G122" s="133" t="s">
        <v>861</v>
      </c>
      <c r="H122" s="448"/>
      <c r="I122" s="190" t="s">
        <v>888</v>
      </c>
      <c r="J122" s="448"/>
      <c r="K122" s="133" t="s">
        <v>880</v>
      </c>
      <c r="L122" s="54"/>
      <c r="M122" s="448"/>
      <c r="N122" s="812"/>
    </row>
    <row r="123" spans="1:14" s="5" customFormat="1">
      <c r="A123" s="448"/>
      <c r="B123" s="23"/>
      <c r="C123" s="427"/>
      <c r="D123" s="427"/>
      <c r="E123" s="57"/>
      <c r="F123" s="133" t="s">
        <v>879</v>
      </c>
      <c r="G123" s="133" t="s">
        <v>881</v>
      </c>
      <c r="H123" s="448"/>
      <c r="I123" s="134"/>
      <c r="J123" s="448"/>
      <c r="K123" s="133" t="s">
        <v>862</v>
      </c>
      <c r="L123" s="54"/>
      <c r="M123" s="448"/>
      <c r="N123" s="812"/>
    </row>
    <row r="124" spans="1:14" s="5" customFormat="1">
      <c r="A124" s="448"/>
      <c r="B124" s="23"/>
      <c r="C124" s="427"/>
      <c r="D124" s="427"/>
      <c r="E124" s="427"/>
      <c r="F124" s="133" t="s">
        <v>860</v>
      </c>
      <c r="G124" s="133" t="s">
        <v>864</v>
      </c>
      <c r="H124" s="448"/>
      <c r="I124" s="190"/>
      <c r="J124" s="448"/>
      <c r="K124" s="133" t="s">
        <v>886</v>
      </c>
      <c r="L124" s="54"/>
      <c r="M124" s="448"/>
      <c r="N124" s="812"/>
    </row>
    <row r="125" spans="1:14" s="5" customFormat="1">
      <c r="A125" s="448"/>
      <c r="B125" s="23"/>
      <c r="C125" s="427"/>
      <c r="D125" s="427"/>
      <c r="E125" s="427"/>
      <c r="F125" s="133" t="s">
        <v>863</v>
      </c>
      <c r="G125" s="133" t="s">
        <v>867</v>
      </c>
      <c r="H125" s="448"/>
      <c r="I125" s="190"/>
      <c r="J125" s="448"/>
      <c r="K125" s="133" t="s">
        <v>865</v>
      </c>
      <c r="L125" s="54"/>
      <c r="M125" s="448"/>
      <c r="N125" s="812"/>
    </row>
    <row r="126" spans="1:14" s="5" customFormat="1">
      <c r="A126" s="448"/>
      <c r="B126" s="23"/>
      <c r="C126" s="427"/>
      <c r="D126" s="427"/>
      <c r="E126" s="427"/>
      <c r="F126" s="133" t="s">
        <v>866</v>
      </c>
      <c r="G126" s="133" t="s">
        <v>868</v>
      </c>
      <c r="H126" s="6"/>
      <c r="I126" s="190"/>
      <c r="J126" s="6"/>
      <c r="K126" s="133"/>
      <c r="L126" s="54"/>
      <c r="M126" s="448"/>
      <c r="N126" s="812"/>
    </row>
    <row r="127" spans="1:14" s="5" customFormat="1">
      <c r="A127" s="448"/>
      <c r="B127" s="23"/>
      <c r="C127" s="427"/>
      <c r="D127" s="427"/>
      <c r="E127" s="427"/>
      <c r="F127" s="133" t="s">
        <v>887</v>
      </c>
      <c r="G127" s="133"/>
      <c r="H127" s="6"/>
      <c r="I127" s="190"/>
      <c r="J127" s="6"/>
      <c r="K127" s="133"/>
      <c r="L127" s="54"/>
      <c r="M127" s="448"/>
      <c r="N127" s="812"/>
    </row>
    <row r="128" spans="1:14" s="5" customFormat="1" ht="6.75" customHeight="1">
      <c r="A128" s="448"/>
      <c r="B128" s="23"/>
      <c r="C128" s="427"/>
      <c r="D128" s="427"/>
      <c r="E128" s="427"/>
      <c r="F128" s="133"/>
      <c r="G128" s="133"/>
      <c r="H128" s="6"/>
      <c r="I128" s="190"/>
      <c r="J128" s="6"/>
      <c r="K128" s="133"/>
      <c r="L128" s="54"/>
      <c r="M128" s="448"/>
      <c r="N128" s="812"/>
    </row>
    <row r="129" spans="1:14" s="5" customFormat="1">
      <c r="A129" s="448"/>
      <c r="B129" s="23"/>
      <c r="C129" s="1253" t="s">
        <v>1225</v>
      </c>
      <c r="D129" s="1253"/>
      <c r="E129" s="1253"/>
      <c r="F129" s="1253"/>
      <c r="G129" s="1253"/>
      <c r="H129" s="1253"/>
      <c r="I129" s="1253"/>
      <c r="J129" s="1253"/>
      <c r="K129" s="1253"/>
      <c r="L129" s="1253"/>
      <c r="M129" s="448"/>
      <c r="N129" s="812"/>
    </row>
    <row r="130" spans="1:14" s="5" customFormat="1">
      <c r="A130" s="448"/>
      <c r="B130" s="23"/>
      <c r="C130" s="1175" t="s">
        <v>1226</v>
      </c>
      <c r="D130" s="423" t="s">
        <v>826</v>
      </c>
      <c r="E130" s="423">
        <v>8</v>
      </c>
      <c r="F130" s="827" t="s">
        <v>804</v>
      </c>
      <c r="G130" s="659">
        <v>4</v>
      </c>
      <c r="H130" s="963">
        <v>0.52</v>
      </c>
      <c r="I130" s="963">
        <f>H130/2.2</f>
        <v>0.23636363636363636</v>
      </c>
      <c r="J130" s="433">
        <v>432</v>
      </c>
      <c r="K130" s="433">
        <v>1728</v>
      </c>
      <c r="L130" s="433">
        <f>K130/2.2</f>
        <v>785.45454545454538</v>
      </c>
      <c r="M130" s="448"/>
      <c r="N130" s="813">
        <v>15.498000000000001</v>
      </c>
    </row>
    <row r="131" spans="1:14" s="5" customFormat="1" ht="6.75" customHeight="1">
      <c r="A131" s="448"/>
      <c r="B131" s="23"/>
      <c r="C131" s="509"/>
      <c r="D131" s="509"/>
      <c r="E131" s="14"/>
      <c r="F131" s="14"/>
      <c r="G131" s="14"/>
      <c r="H131" s="14"/>
      <c r="I131" s="14"/>
      <c r="J131" s="14"/>
      <c r="K131" s="14"/>
      <c r="L131" s="14"/>
      <c r="M131" s="448"/>
      <c r="N131" s="812"/>
    </row>
    <row r="132" spans="1:14" s="5" customFormat="1">
      <c r="A132" s="448"/>
      <c r="B132" s="448"/>
      <c r="C132" s="416" t="s">
        <v>847</v>
      </c>
      <c r="D132" s="416"/>
      <c r="E132" s="257"/>
      <c r="F132" s="132"/>
      <c r="G132" s="132" t="s">
        <v>849</v>
      </c>
      <c r="H132" s="448"/>
      <c r="I132" s="131" t="s">
        <v>850</v>
      </c>
      <c r="J132" s="448"/>
      <c r="K132" s="131" t="s">
        <v>851</v>
      </c>
      <c r="L132" s="448"/>
      <c r="M132" s="448"/>
      <c r="N132" s="812"/>
    </row>
    <row r="133" spans="1:14" s="5" customFormat="1">
      <c r="A133" s="448"/>
      <c r="B133" s="23"/>
      <c r="C133" s="509"/>
      <c r="D133" s="509"/>
      <c r="E133" s="257"/>
      <c r="F133" s="133"/>
      <c r="G133" s="190" t="s">
        <v>874</v>
      </c>
      <c r="H133" s="1176"/>
      <c r="I133" s="190" t="s">
        <v>875</v>
      </c>
      <c r="J133" s="1176"/>
      <c r="K133" s="190" t="s">
        <v>878</v>
      </c>
      <c r="L133" s="54"/>
      <c r="M133" s="448"/>
      <c r="N133" s="812"/>
    </row>
    <row r="134" spans="1:14" s="5" customFormat="1">
      <c r="A134" s="448"/>
      <c r="B134" s="23"/>
      <c r="C134" s="515"/>
      <c r="D134" s="515"/>
      <c r="E134" s="257"/>
      <c r="F134" s="133"/>
      <c r="G134" s="133"/>
      <c r="H134" s="1176"/>
      <c r="I134" s="190" t="s">
        <v>877</v>
      </c>
      <c r="J134" s="1176"/>
      <c r="K134" s="190" t="s">
        <v>884</v>
      </c>
      <c r="L134" s="54"/>
      <c r="M134" s="448"/>
      <c r="N134" s="812"/>
    </row>
    <row r="135" spans="1:14" s="5" customFormat="1">
      <c r="A135" s="448"/>
      <c r="B135" s="23"/>
      <c r="C135" s="515"/>
      <c r="D135" s="515"/>
      <c r="E135" s="257"/>
      <c r="F135" s="133"/>
      <c r="G135" s="133"/>
      <c r="H135" s="1176"/>
      <c r="I135" s="190" t="s">
        <v>882</v>
      </c>
      <c r="J135" s="1176"/>
      <c r="K135" s="190"/>
      <c r="L135" s="54"/>
      <c r="M135" s="448"/>
      <c r="N135" s="812"/>
    </row>
    <row r="136" spans="1:14" s="5" customFormat="1">
      <c r="A136" s="448"/>
      <c r="B136" s="23"/>
      <c r="C136" s="427"/>
      <c r="D136" s="427"/>
      <c r="E136" s="57"/>
      <c r="F136" s="133"/>
      <c r="G136" s="133"/>
      <c r="H136" s="1176"/>
      <c r="I136" s="190" t="s">
        <v>883</v>
      </c>
      <c r="J136" s="1176"/>
      <c r="K136" s="133"/>
      <c r="L136" s="54"/>
      <c r="M136" s="448"/>
      <c r="N136" s="812"/>
    </row>
    <row r="137" spans="1:14" s="5" customFormat="1">
      <c r="A137" s="448"/>
      <c r="B137" s="23"/>
      <c r="C137" s="427"/>
      <c r="D137" s="427"/>
      <c r="E137" s="427"/>
      <c r="F137" s="133"/>
      <c r="G137" s="133"/>
      <c r="H137" s="1176"/>
      <c r="I137" s="190" t="s">
        <v>885</v>
      </c>
      <c r="J137" s="1176"/>
      <c r="K137" s="133"/>
      <c r="L137" s="54"/>
      <c r="M137" s="448"/>
      <c r="N137" s="812"/>
    </row>
    <row r="138" spans="1:14" s="5" customFormat="1" ht="5.25" customHeight="1">
      <c r="A138" s="448"/>
      <c r="B138" s="23"/>
      <c r="C138" s="427"/>
      <c r="D138" s="427"/>
      <c r="E138" s="427"/>
      <c r="F138" s="133"/>
      <c r="G138" s="133"/>
      <c r="H138" s="6"/>
      <c r="I138" s="190"/>
      <c r="J138" s="6"/>
      <c r="K138" s="133"/>
      <c r="L138" s="54"/>
      <c r="M138" s="448"/>
      <c r="N138" s="812"/>
    </row>
    <row r="139" spans="1:14" s="5" customFormat="1">
      <c r="A139" s="79" t="s">
        <v>187</v>
      </c>
      <c r="B139" s="80"/>
      <c r="C139" s="87"/>
      <c r="D139" s="124"/>
      <c r="E139" s="87"/>
      <c r="F139" s="82"/>
      <c r="G139" s="88"/>
      <c r="H139" s="121"/>
      <c r="I139" s="121"/>
      <c r="J139" s="121"/>
      <c r="K139" s="121"/>
      <c r="L139" s="121"/>
      <c r="M139" s="448"/>
      <c r="N139" s="812"/>
    </row>
    <row r="140" spans="1:14" s="5" customFormat="1">
      <c r="A140" s="435"/>
      <c r="B140" s="84" t="s">
        <v>1228</v>
      </c>
      <c r="C140" s="641"/>
      <c r="D140" s="1122"/>
      <c r="E140" s="641"/>
      <c r="F140" s="642"/>
      <c r="G140" s="436"/>
      <c r="H140" s="1138"/>
      <c r="I140" s="1138"/>
      <c r="J140" s="1138"/>
      <c r="K140" s="1138"/>
      <c r="L140" s="1138"/>
      <c r="M140" s="448"/>
      <c r="N140" s="812"/>
    </row>
    <row r="141" spans="1:14" s="5" customFormat="1">
      <c r="A141" s="75" t="s">
        <v>218</v>
      </c>
      <c r="B141" s="75" t="s">
        <v>240</v>
      </c>
      <c r="C141" s="1146">
        <v>1154159</v>
      </c>
      <c r="D141" s="430" t="s">
        <v>1229</v>
      </c>
      <c r="E141" s="437">
        <v>32</v>
      </c>
      <c r="F141" s="438" t="s">
        <v>1179</v>
      </c>
      <c r="G141" s="439">
        <v>6</v>
      </c>
      <c r="H141" s="1132">
        <v>2.1</v>
      </c>
      <c r="I141" s="1132">
        <v>0.95</v>
      </c>
      <c r="J141" s="1132">
        <v>80</v>
      </c>
      <c r="K141" s="1132">
        <v>1056</v>
      </c>
      <c r="L141" s="1132">
        <v>480</v>
      </c>
      <c r="M141" s="448"/>
      <c r="N141" s="813">
        <v>14.7525</v>
      </c>
    </row>
    <row r="142" spans="1:14" s="5" customFormat="1">
      <c r="A142" s="75" t="s">
        <v>218</v>
      </c>
      <c r="B142" s="75" t="s">
        <v>240</v>
      </c>
      <c r="C142" s="1147">
        <v>1154104</v>
      </c>
      <c r="D142" s="430" t="s">
        <v>1230</v>
      </c>
      <c r="E142" s="440">
        <v>1</v>
      </c>
      <c r="F142" s="441" t="s">
        <v>311</v>
      </c>
      <c r="G142" s="442">
        <v>4</v>
      </c>
      <c r="H142" s="1129">
        <v>9</v>
      </c>
      <c r="I142" s="1129">
        <v>3.81</v>
      </c>
      <c r="J142" s="1129">
        <v>36</v>
      </c>
      <c r="K142" s="1129">
        <v>1296</v>
      </c>
      <c r="L142" s="1129">
        <v>589</v>
      </c>
      <c r="M142" s="448"/>
      <c r="N142" s="813">
        <v>41.202000000000005</v>
      </c>
    </row>
    <row r="143" spans="1:14" s="5" customFormat="1" ht="9" customHeight="1">
      <c r="A143" s="75"/>
      <c r="B143" s="75"/>
      <c r="C143" s="1167"/>
      <c r="D143" s="1177"/>
      <c r="E143" s="1167"/>
      <c r="F143" s="1168"/>
      <c r="G143" s="436"/>
      <c r="H143" s="1145"/>
      <c r="I143" s="1145"/>
      <c r="J143" s="1145"/>
      <c r="K143" s="1145"/>
      <c r="L143" s="1145"/>
      <c r="M143" s="448"/>
      <c r="N143" s="812"/>
    </row>
    <row r="144" spans="1:14" s="5" customFormat="1">
      <c r="A144" s="79" t="s">
        <v>188</v>
      </c>
      <c r="B144" s="80"/>
      <c r="C144" s="87"/>
      <c r="D144" s="124"/>
      <c r="E144" s="87"/>
      <c r="F144" s="82"/>
      <c r="G144" s="88"/>
      <c r="H144" s="121"/>
      <c r="I144" s="121"/>
      <c r="J144" s="121"/>
      <c r="K144" s="121"/>
      <c r="L144" s="121"/>
      <c r="M144" s="448"/>
      <c r="N144" s="812"/>
    </row>
    <row r="145" spans="1:14" s="5" customFormat="1">
      <c r="A145" s="435" t="s">
        <v>218</v>
      </c>
      <c r="B145" s="84" t="s">
        <v>1231</v>
      </c>
      <c r="C145" s="641"/>
      <c r="D145" s="1122"/>
      <c r="E145" s="641"/>
      <c r="F145" s="642"/>
      <c r="G145" s="436"/>
      <c r="H145" s="1138"/>
      <c r="I145" s="1138"/>
      <c r="J145" s="1138"/>
      <c r="K145" s="1138"/>
      <c r="L145" s="1138"/>
      <c r="M145" s="448"/>
      <c r="N145" s="812"/>
    </row>
    <row r="146" spans="1:14" s="5" customFormat="1" ht="12.6" customHeight="1">
      <c r="A146" s="75" t="s">
        <v>218</v>
      </c>
      <c r="B146" s="75" t="s">
        <v>240</v>
      </c>
      <c r="C146" s="1149">
        <v>1156659</v>
      </c>
      <c r="D146" s="647" t="s">
        <v>1232</v>
      </c>
      <c r="E146" s="440">
        <v>32</v>
      </c>
      <c r="F146" s="441" t="s">
        <v>1179</v>
      </c>
      <c r="G146" s="442">
        <v>6</v>
      </c>
      <c r="H146" s="1129">
        <v>2.2000000000000002</v>
      </c>
      <c r="I146" s="1129">
        <v>1.36</v>
      </c>
      <c r="J146" s="1129">
        <v>80</v>
      </c>
      <c r="K146" s="1129">
        <v>1118.4000000000001</v>
      </c>
      <c r="L146" s="1129">
        <v>508.36</v>
      </c>
      <c r="M146" s="448"/>
      <c r="N146" s="813">
        <v>12.327000000000002</v>
      </c>
    </row>
    <row r="147" spans="1:14" s="5" customFormat="1" ht="9" customHeight="1">
      <c r="A147" s="75"/>
      <c r="B147" s="75"/>
      <c r="C147" s="641"/>
      <c r="D147" s="1122"/>
      <c r="E147" s="641"/>
      <c r="F147" s="451"/>
      <c r="G147" s="436"/>
      <c r="H147" s="1145"/>
      <c r="I147" s="1145"/>
      <c r="J147" s="1145"/>
      <c r="K147" s="1145"/>
      <c r="L147" s="1145"/>
      <c r="M147" s="448"/>
      <c r="N147" s="812"/>
    </row>
    <row r="148" spans="1:14" s="5" customFormat="1" ht="12.6" customHeight="1">
      <c r="A148" s="79" t="s">
        <v>189</v>
      </c>
      <c r="B148" s="80"/>
      <c r="C148" s="86"/>
      <c r="D148" s="87"/>
      <c r="E148" s="82"/>
      <c r="F148" s="88"/>
      <c r="G148" s="639"/>
      <c r="H148" s="639"/>
      <c r="I148" s="639"/>
      <c r="J148" s="639"/>
      <c r="K148" s="639"/>
      <c r="L148" s="268"/>
      <c r="M148" s="448"/>
      <c r="N148" s="812"/>
    </row>
    <row r="149" spans="1:14" s="5" customFormat="1">
      <c r="A149" s="435" t="s">
        <v>218</v>
      </c>
      <c r="B149" s="84" t="s">
        <v>1233</v>
      </c>
      <c r="C149" s="640"/>
      <c r="D149" s="641"/>
      <c r="E149" s="642"/>
      <c r="F149" s="436"/>
      <c r="G149" s="643"/>
      <c r="H149" s="643"/>
      <c r="I149" s="643"/>
      <c r="J149" s="643"/>
      <c r="K149" s="643"/>
      <c r="L149" s="268"/>
      <c r="M149" s="448"/>
      <c r="N149" s="812"/>
    </row>
    <row r="150" spans="1:14" s="5" customFormat="1" ht="12.6" customHeight="1">
      <c r="A150" s="75" t="s">
        <v>218</v>
      </c>
      <c r="B150" s="75" t="s">
        <v>240</v>
      </c>
      <c r="C150" s="653" t="s">
        <v>1234</v>
      </c>
      <c r="D150" s="657" t="s">
        <v>1235</v>
      </c>
      <c r="E150" s="437">
        <v>32</v>
      </c>
      <c r="F150" s="438" t="s">
        <v>1179</v>
      </c>
      <c r="G150" s="439">
        <v>6</v>
      </c>
      <c r="H150" s="644">
        <v>2.1</v>
      </c>
      <c r="I150" s="644">
        <v>0.95259696076207767</v>
      </c>
      <c r="J150" s="644">
        <v>80</v>
      </c>
      <c r="K150" s="644">
        <v>1070.4000000000001</v>
      </c>
      <c r="L150" s="644">
        <v>485.55227942844186</v>
      </c>
      <c r="M150" s="448"/>
      <c r="N150" s="813">
        <v>22.47</v>
      </c>
    </row>
    <row r="151" spans="1:14" s="5" customFormat="1" ht="12.6" customHeight="1">
      <c r="A151" s="75" t="s">
        <v>218</v>
      </c>
      <c r="B151" s="75" t="s">
        <v>240</v>
      </c>
      <c r="C151" s="652" t="s">
        <v>1236</v>
      </c>
      <c r="D151" s="657" t="s">
        <v>1237</v>
      </c>
      <c r="E151" s="437">
        <v>1</v>
      </c>
      <c r="F151" s="438" t="s">
        <v>311</v>
      </c>
      <c r="G151" s="439">
        <v>4</v>
      </c>
      <c r="H151" s="644">
        <v>8.5</v>
      </c>
      <c r="I151" s="644">
        <v>3.7861915367483294</v>
      </c>
      <c r="J151" s="644">
        <v>36</v>
      </c>
      <c r="K151" s="644">
        <v>1296.4000000000001</v>
      </c>
      <c r="L151" s="644">
        <v>588.06985711045593</v>
      </c>
      <c r="M151" s="448"/>
      <c r="N151" s="813">
        <v>64.847999999999999</v>
      </c>
    </row>
    <row r="152" spans="1:14" s="5" customFormat="1" ht="12.6" customHeight="1">
      <c r="A152" s="75"/>
      <c r="B152" s="75"/>
      <c r="C152" s="645" t="s">
        <v>1238</v>
      </c>
      <c r="D152" s="658" t="s">
        <v>1239</v>
      </c>
      <c r="E152" s="440">
        <v>5</v>
      </c>
      <c r="F152" s="441" t="s">
        <v>311</v>
      </c>
      <c r="G152" s="442">
        <v>1</v>
      </c>
      <c r="H152" s="646">
        <v>45.5</v>
      </c>
      <c r="I152" s="646">
        <v>20.639600816511681</v>
      </c>
      <c r="J152" s="646">
        <v>36</v>
      </c>
      <c r="K152" s="646">
        <v>1710.4</v>
      </c>
      <c r="L152" s="646">
        <v>775.86754366069408</v>
      </c>
      <c r="M152" s="448"/>
      <c r="N152" s="813">
        <v>280.96949999999998</v>
      </c>
    </row>
    <row r="153" spans="1:14" s="5" customFormat="1" ht="9" customHeight="1">
      <c r="A153" s="75"/>
      <c r="B153" s="75"/>
      <c r="C153" s="1167"/>
      <c r="D153" s="1177"/>
      <c r="E153" s="1167"/>
      <c r="F153" s="1168"/>
      <c r="G153" s="436"/>
      <c r="H153" s="1145"/>
      <c r="I153" s="1145"/>
      <c r="J153" s="1145"/>
      <c r="K153" s="1145"/>
      <c r="L153" s="1145"/>
      <c r="M153" s="448"/>
      <c r="N153" s="812"/>
    </row>
    <row r="154" spans="1:14" s="5" customFormat="1" ht="12.6" customHeight="1">
      <c r="A154" s="122" t="s">
        <v>190</v>
      </c>
      <c r="B154" s="123"/>
      <c r="C154" s="124"/>
      <c r="D154" s="124"/>
      <c r="E154" s="124"/>
      <c r="F154" s="125"/>
      <c r="G154" s="126"/>
      <c r="H154" s="127"/>
      <c r="I154" s="127"/>
      <c r="J154" s="127"/>
      <c r="K154" s="127"/>
      <c r="L154" s="127"/>
      <c r="M154" s="448"/>
      <c r="N154" s="812"/>
    </row>
    <row r="155" spans="1:14" s="5" customFormat="1">
      <c r="A155" s="1178" t="s">
        <v>218</v>
      </c>
      <c r="B155" s="128" t="s">
        <v>1240</v>
      </c>
      <c r="C155" s="1122"/>
      <c r="D155" s="1122"/>
      <c r="E155" s="1122"/>
      <c r="F155" s="1179"/>
      <c r="G155" s="1180"/>
      <c r="H155" s="1181"/>
      <c r="I155" s="1181"/>
      <c r="J155" s="1181"/>
      <c r="K155" s="1181"/>
      <c r="L155" s="1181"/>
      <c r="M155" s="448"/>
      <c r="N155" s="812"/>
    </row>
    <row r="156" spans="1:14" s="5" customFormat="1" ht="12.6" customHeight="1">
      <c r="A156" s="129" t="s">
        <v>218</v>
      </c>
      <c r="B156" s="129" t="s">
        <v>240</v>
      </c>
      <c r="C156" s="1182">
        <v>1154055</v>
      </c>
      <c r="D156" s="430" t="s">
        <v>1241</v>
      </c>
      <c r="E156" s="1170">
        <v>1</v>
      </c>
      <c r="F156" s="1171" t="s">
        <v>1242</v>
      </c>
      <c r="G156" s="1172">
        <v>6</v>
      </c>
      <c r="H156" s="1183" t="s">
        <v>1243</v>
      </c>
      <c r="I156" s="1183" t="s">
        <v>1244</v>
      </c>
      <c r="J156" s="1184">
        <v>120</v>
      </c>
      <c r="K156" s="1184">
        <v>864</v>
      </c>
      <c r="L156" s="456">
        <v>393</v>
      </c>
      <c r="M156" s="448"/>
      <c r="N156" s="813">
        <v>15.266999999999999</v>
      </c>
    </row>
    <row r="157" spans="1:14" s="5" customFormat="1" ht="9" customHeight="1">
      <c r="A157" s="75"/>
      <c r="B157" s="75"/>
      <c r="C157" s="641"/>
      <c r="D157" s="1122"/>
      <c r="E157" s="641"/>
      <c r="F157" s="451"/>
      <c r="G157" s="436"/>
      <c r="H157" s="1145"/>
      <c r="I157" s="1145"/>
      <c r="J157" s="1125"/>
      <c r="K157" s="1125"/>
      <c r="L157" s="1125"/>
      <c r="M157" s="448"/>
      <c r="N157" s="812"/>
    </row>
    <row r="158" spans="1:14" s="5" customFormat="1" ht="12.6" customHeight="1">
      <c r="A158" s="79" t="s">
        <v>191</v>
      </c>
      <c r="B158" s="80"/>
      <c r="C158" s="87"/>
      <c r="D158" s="124"/>
      <c r="E158" s="87"/>
      <c r="F158" s="82"/>
      <c r="G158" s="88"/>
      <c r="H158" s="121"/>
      <c r="I158" s="121"/>
      <c r="J158" s="121"/>
      <c r="K158" s="121"/>
      <c r="L158" s="121"/>
      <c r="M158" s="448"/>
      <c r="N158" s="812"/>
    </row>
    <row r="159" spans="1:14" s="5" customFormat="1">
      <c r="A159" s="435" t="s">
        <v>218</v>
      </c>
      <c r="B159" s="84" t="s">
        <v>1245</v>
      </c>
      <c r="C159" s="641"/>
      <c r="D159" s="1122"/>
      <c r="E159" s="641"/>
      <c r="F159" s="642"/>
      <c r="G159" s="436"/>
      <c r="H159" s="1138"/>
      <c r="I159" s="1138"/>
      <c r="J159" s="1138"/>
      <c r="K159" s="1138"/>
      <c r="L159" s="1138"/>
      <c r="M159" s="448"/>
      <c r="N159" s="812"/>
    </row>
    <row r="160" spans="1:14" s="5" customFormat="1" ht="12.6" customHeight="1">
      <c r="A160" s="75" t="s">
        <v>218</v>
      </c>
      <c r="B160" s="75" t="s">
        <v>240</v>
      </c>
      <c r="C160" s="1151">
        <v>1156359</v>
      </c>
      <c r="D160" s="430" t="s">
        <v>1246</v>
      </c>
      <c r="E160" s="437">
        <v>32</v>
      </c>
      <c r="F160" s="438" t="s">
        <v>1179</v>
      </c>
      <c r="G160" s="439">
        <v>6</v>
      </c>
      <c r="H160" s="1132">
        <v>2.1</v>
      </c>
      <c r="I160" s="1132">
        <v>0.95</v>
      </c>
      <c r="J160" s="1132">
        <v>80</v>
      </c>
      <c r="K160" s="1132">
        <v>1070.4000000000001</v>
      </c>
      <c r="L160" s="1132">
        <v>486.5</v>
      </c>
      <c r="M160" s="448"/>
      <c r="N160" s="813">
        <v>21.094500000000004</v>
      </c>
    </row>
    <row r="161" spans="1:14" s="5" customFormat="1" ht="11.45" customHeight="1">
      <c r="A161" s="75" t="s">
        <v>218</v>
      </c>
      <c r="B161" s="75" t="s">
        <v>240</v>
      </c>
      <c r="C161" s="1149">
        <v>1156304</v>
      </c>
      <c r="D161" s="430" t="s">
        <v>1247</v>
      </c>
      <c r="E161" s="440">
        <v>1</v>
      </c>
      <c r="F161" s="441" t="s">
        <v>311</v>
      </c>
      <c r="G161" s="442">
        <v>4</v>
      </c>
      <c r="H161" s="1129">
        <v>8.4</v>
      </c>
      <c r="I161" s="1129">
        <v>3.81</v>
      </c>
      <c r="J161" s="1129">
        <v>36</v>
      </c>
      <c r="K161" s="1129">
        <v>1281.5999999999999</v>
      </c>
      <c r="L161" s="1129">
        <v>582.54</v>
      </c>
      <c r="M161" s="448"/>
      <c r="N161" s="813">
        <v>60.973500000000001</v>
      </c>
    </row>
    <row r="162" spans="1:14" s="5" customFormat="1" ht="11.45" customHeight="1" thickBot="1">
      <c r="A162" s="334"/>
      <c r="B162" s="334"/>
      <c r="C162" s="1185"/>
      <c r="D162" s="1185"/>
      <c r="E162" s="1186"/>
      <c r="F162" s="1187"/>
      <c r="G162" s="1188"/>
      <c r="H162" s="1189"/>
      <c r="I162" s="1189"/>
      <c r="J162" s="1189"/>
      <c r="K162" s="1189"/>
      <c r="L162" s="1189"/>
      <c r="M162" s="448"/>
      <c r="N162" s="812"/>
    </row>
    <row r="163" spans="1:14" s="5" customFormat="1" ht="16.5" customHeight="1" thickTop="1">
      <c r="A163" s="596" t="s">
        <v>192</v>
      </c>
      <c r="B163" s="597"/>
      <c r="C163" s="598"/>
      <c r="D163" s="598"/>
      <c r="E163" s="599"/>
      <c r="F163" s="600"/>
      <c r="G163" s="601"/>
      <c r="H163" s="602"/>
      <c r="I163" s="602"/>
      <c r="J163" s="602"/>
      <c r="K163" s="602"/>
      <c r="L163" s="603"/>
      <c r="M163" s="448"/>
      <c r="N163" s="812"/>
    </row>
    <row r="164" spans="1:14" s="9" customFormat="1" ht="15.75" customHeight="1">
      <c r="A164" s="240" t="s">
        <v>193</v>
      </c>
      <c r="B164" s="44"/>
      <c r="C164" s="3"/>
      <c r="D164" s="3"/>
      <c r="E164" s="10"/>
      <c r="F164" s="21"/>
      <c r="G164" s="22"/>
      <c r="H164" s="3"/>
      <c r="I164" s="16"/>
      <c r="J164" s="333"/>
      <c r="K164" s="333"/>
      <c r="L164" s="333"/>
      <c r="N164" s="812"/>
    </row>
    <row r="165" spans="1:14" s="5" customFormat="1" ht="11.45" customHeight="1">
      <c r="A165" s="6"/>
      <c r="B165" s="1254" t="s">
        <v>1248</v>
      </c>
      <c r="C165" s="1254"/>
      <c r="D165" s="1254"/>
      <c r="E165" s="1254"/>
      <c r="F165" s="1254"/>
      <c r="G165" s="1254"/>
      <c r="H165" s="1254"/>
      <c r="I165" s="326"/>
      <c r="J165" s="1161"/>
      <c r="K165" s="1161"/>
      <c r="L165" s="1161"/>
      <c r="M165" s="448"/>
      <c r="N165" s="812"/>
    </row>
    <row r="166" spans="1:14" s="5" customFormat="1" ht="11.45" customHeight="1">
      <c r="A166" s="2"/>
      <c r="B166" s="1162" t="s">
        <v>3</v>
      </c>
      <c r="C166" s="423">
        <v>811014</v>
      </c>
      <c r="D166" s="430" t="s">
        <v>908</v>
      </c>
      <c r="E166" s="1190">
        <v>1</v>
      </c>
      <c r="F166" s="454" t="s">
        <v>1249</v>
      </c>
      <c r="G166" s="432">
        <v>100</v>
      </c>
      <c r="H166" s="1191">
        <v>6.93E-2</v>
      </c>
      <c r="I166" s="1192">
        <f>H166/2.2</f>
        <v>3.15E-2</v>
      </c>
      <c r="J166" s="433">
        <v>20</v>
      </c>
      <c r="K166" s="434">
        <v>213</v>
      </c>
      <c r="L166" s="433">
        <f>K166/2.2</f>
        <v>96.818181818181813</v>
      </c>
      <c r="M166" s="448"/>
      <c r="N166" s="813">
        <v>4.8405000000000005</v>
      </c>
    </row>
    <row r="167" spans="1:14" s="5" customFormat="1" ht="11.45" customHeight="1">
      <c r="A167" s="75"/>
      <c r="B167" s="75"/>
      <c r="C167" s="1166"/>
      <c r="D167" s="1193" t="s">
        <v>1250</v>
      </c>
      <c r="E167" s="1167"/>
      <c r="F167" s="1168"/>
      <c r="G167" s="436"/>
      <c r="H167" s="1145"/>
      <c r="I167" s="1145"/>
      <c r="J167" s="1145"/>
      <c r="K167" s="1145"/>
      <c r="L167" s="1145"/>
      <c r="M167" s="448"/>
      <c r="N167" s="812"/>
    </row>
    <row r="168" spans="1:14" s="5" customFormat="1" ht="11.45" customHeight="1">
      <c r="A168" s="75"/>
      <c r="B168" s="75"/>
      <c r="C168" s="1166"/>
      <c r="D168" s="1166"/>
      <c r="E168" s="1167"/>
      <c r="F168" s="1168"/>
      <c r="G168" s="436"/>
      <c r="H168" s="1145"/>
      <c r="I168" s="1145"/>
      <c r="J168" s="1145"/>
      <c r="K168" s="1145"/>
      <c r="L168" s="1145"/>
      <c r="M168" s="448"/>
      <c r="N168" s="812"/>
    </row>
  </sheetData>
  <mergeCells count="7">
    <mergeCell ref="E1:F1"/>
    <mergeCell ref="C116:L116"/>
    <mergeCell ref="C129:L129"/>
    <mergeCell ref="B165:H165"/>
    <mergeCell ref="A4:L4"/>
    <mergeCell ref="E57:F57"/>
    <mergeCell ref="E110:F110"/>
  </mergeCells>
  <pageMargins left="0.75" right="0.25" top="0.5" bottom="0.5" header="0.3" footer="0.3"/>
  <pageSetup scale="84" firstPageNumber="15" fitToHeight="0" orientation="landscape" useFirstPageNumber="1" r:id="rId1"/>
  <headerFooter>
    <oddHeader>&amp;C&amp;"Arial,Bold"&amp;18Tile and Stone Installation Systems - MAPEI 2026 U.S. Price List</oddHeader>
    <oddFooter>&amp;LPrice List Effective: February 1, 2026
Master Document&amp;C&amp;P+5&amp;RMAPEI Corporation</oddFooter>
  </headerFooter>
  <rowBreaks count="2" manualBreakCount="2">
    <brk id="55" max="18" man="1"/>
    <brk id="107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50"/>
  <sheetViews>
    <sheetView showGridLines="0" view="pageBreakPreview" topLeftCell="C1" zoomScaleNormal="90" zoomScaleSheetLayoutView="100" zoomScalePageLayoutView="50" workbookViewId="0">
      <pane ySplit="1" topLeftCell="A2" activePane="bottomLeft" state="frozen"/>
      <selection pane="bottomLeft" activeCell="Q1" sqref="Q1"/>
      <selection activeCell="C1" sqref="C1"/>
    </sheetView>
  </sheetViews>
  <sheetFormatPr defaultRowHeight="15.95"/>
  <cols>
    <col min="1" max="1" width="5.140625" style="268" customWidth="1"/>
    <col min="2" max="2" width="5.5703125" customWidth="1"/>
    <col min="3" max="3" width="14.140625" customWidth="1"/>
    <col min="4" max="4" width="5.5703125" customWidth="1"/>
    <col min="5" max="5" width="56.5703125" customWidth="1"/>
    <col min="6" max="6" width="16.5703125" customWidth="1"/>
    <col min="7" max="7" width="20" customWidth="1"/>
    <col min="8" max="8" width="12.42578125" bestFit="1" customWidth="1"/>
    <col min="9" max="9" width="9.42578125" style="378" customWidth="1"/>
    <col min="10" max="10" width="8.5703125" style="378" bestFit="1" customWidth="1"/>
    <col min="11" max="12" width="8.5703125" style="378" customWidth="1"/>
    <col min="13" max="13" width="9.42578125" customWidth="1"/>
    <col min="14" max="14" width="10" style="378" customWidth="1"/>
    <col min="15" max="15" width="8.85546875" style="378" customWidth="1"/>
    <col min="17" max="17" width="9.42578125" style="809" bestFit="1" customWidth="1"/>
  </cols>
  <sheetData>
    <row r="1" spans="1:17" ht="51.6" customHeight="1" thickBot="1">
      <c r="A1" s="630"/>
      <c r="B1" s="629"/>
      <c r="C1" s="229" t="s">
        <v>207</v>
      </c>
      <c r="D1" s="1251" t="s">
        <v>1156</v>
      </c>
      <c r="E1" s="1252"/>
      <c r="F1" s="814" t="s">
        <v>1251</v>
      </c>
      <c r="G1" s="815" t="s">
        <v>1252</v>
      </c>
      <c r="H1" s="230" t="s">
        <v>1157</v>
      </c>
      <c r="I1" s="373" t="s">
        <v>1158</v>
      </c>
      <c r="J1" s="373" t="s">
        <v>212</v>
      </c>
      <c r="K1" s="373" t="s">
        <v>1253</v>
      </c>
      <c r="L1" s="373" t="s">
        <v>1254</v>
      </c>
      <c r="M1" s="386" t="s">
        <v>1159</v>
      </c>
      <c r="N1" s="373" t="s">
        <v>1160</v>
      </c>
      <c r="O1" s="373" t="s">
        <v>215</v>
      </c>
      <c r="Q1" s="808" t="s">
        <v>216</v>
      </c>
    </row>
    <row r="2" spans="1:17" ht="15.75" customHeight="1">
      <c r="A2" s="400"/>
      <c r="B2" s="74"/>
      <c r="C2" s="401"/>
      <c r="D2" s="138"/>
      <c r="E2" s="138"/>
      <c r="H2" s="139"/>
      <c r="I2" s="374"/>
      <c r="J2" s="374"/>
      <c r="K2" s="374"/>
      <c r="L2" s="374"/>
      <c r="M2" s="387"/>
      <c r="N2" s="374"/>
      <c r="O2" s="374"/>
    </row>
    <row r="3" spans="1:17" ht="7.5" customHeight="1">
      <c r="A3" s="400"/>
      <c r="B3" s="74"/>
      <c r="C3" s="401"/>
      <c r="D3" s="138"/>
      <c r="E3" s="138"/>
      <c r="H3" s="139"/>
      <c r="I3" s="374"/>
      <c r="J3" s="374"/>
      <c r="K3" s="374"/>
      <c r="L3" s="374"/>
      <c r="M3" s="387"/>
      <c r="N3" s="374"/>
      <c r="O3" s="374"/>
    </row>
    <row r="4" spans="1:17" ht="27" customHeight="1">
      <c r="A4" s="1255" t="s">
        <v>1255</v>
      </c>
      <c r="B4" s="1255"/>
      <c r="C4" s="1255"/>
      <c r="D4" s="1255"/>
      <c r="E4" s="1255"/>
      <c r="F4" s="1255"/>
      <c r="G4" s="1255"/>
      <c r="H4" s="1255"/>
      <c r="I4" s="1255"/>
      <c r="J4" s="1255"/>
      <c r="K4" s="1255"/>
      <c r="L4" s="1255"/>
      <c r="M4" s="1255"/>
      <c r="N4" s="1255"/>
      <c r="O4" s="1255"/>
    </row>
    <row r="5" spans="1:17" ht="12" customHeight="1">
      <c r="A5" s="402"/>
      <c r="B5" s="361"/>
      <c r="C5" s="361"/>
      <c r="D5" s="361"/>
      <c r="E5" s="361"/>
      <c r="H5" s="361"/>
      <c r="I5" s="375"/>
      <c r="J5" s="375"/>
      <c r="K5" s="375"/>
      <c r="L5" s="375"/>
      <c r="M5" s="361"/>
      <c r="N5" s="375"/>
      <c r="O5" s="375"/>
    </row>
    <row r="6" spans="1:17">
      <c r="A6" s="606" t="s">
        <v>1256</v>
      </c>
      <c r="B6" s="607"/>
      <c r="C6" s="608"/>
      <c r="D6" s="397"/>
      <c r="E6" s="604" t="s">
        <v>1257</v>
      </c>
      <c r="H6" s="398"/>
      <c r="I6" s="382"/>
      <c r="J6" s="382"/>
      <c r="K6" s="382"/>
      <c r="L6" s="382"/>
      <c r="M6" s="388"/>
      <c r="N6" s="382"/>
      <c r="O6" s="382"/>
    </row>
    <row r="7" spans="1:17" ht="9.6" customHeight="1">
      <c r="A7" s="92"/>
      <c r="B7" s="93"/>
      <c r="C7" s="403"/>
      <c r="D7" s="94"/>
      <c r="E7" s="95"/>
      <c r="H7" s="96"/>
      <c r="I7" s="376"/>
      <c r="J7" s="376"/>
      <c r="K7" s="376"/>
      <c r="L7" s="376"/>
      <c r="M7" s="97"/>
      <c r="N7" s="376"/>
      <c r="O7" s="376"/>
    </row>
    <row r="8" spans="1:17" ht="12.6" customHeight="1">
      <c r="A8" s="393" t="s">
        <v>3</v>
      </c>
      <c r="B8" s="84"/>
      <c r="C8" s="1194"/>
      <c r="D8" s="641"/>
      <c r="E8" s="451"/>
      <c r="H8" s="436"/>
      <c r="I8" s="452"/>
      <c r="J8" s="452"/>
      <c r="K8" s="452"/>
      <c r="L8" s="452"/>
      <c r="M8" s="453"/>
      <c r="N8" s="452"/>
      <c r="O8" s="452"/>
    </row>
    <row r="9" spans="1:17" ht="12.6" customHeight="1">
      <c r="A9" s="392" t="s">
        <v>1258</v>
      </c>
      <c r="B9" s="84"/>
      <c r="C9" s="1194"/>
      <c r="D9" s="450"/>
      <c r="E9" s="451"/>
      <c r="H9" s="436"/>
      <c r="I9" s="452"/>
      <c r="J9" s="452"/>
      <c r="K9" s="452"/>
      <c r="L9" s="452"/>
      <c r="M9" s="453"/>
      <c r="N9" s="452"/>
      <c r="O9" s="452"/>
    </row>
    <row r="10" spans="1:17" ht="12.6" customHeight="1">
      <c r="B10" s="84"/>
      <c r="C10" s="379" t="s">
        <v>1259</v>
      </c>
      <c r="D10" s="372">
        <v>1</v>
      </c>
      <c r="E10" s="454" t="s">
        <v>1260</v>
      </c>
      <c r="F10" s="413">
        <v>8010937192503</v>
      </c>
      <c r="G10" s="413">
        <v>68010937192505</v>
      </c>
      <c r="H10" s="442">
        <v>24</v>
      </c>
      <c r="I10" s="455">
        <v>0.46160000000000001</v>
      </c>
      <c r="J10" s="455">
        <f>I10/2.2</f>
        <v>0.20981818181818179</v>
      </c>
      <c r="K10" s="455">
        <v>11.0784</v>
      </c>
      <c r="L10" s="455">
        <f>K10/2.2</f>
        <v>5.035636363636363</v>
      </c>
      <c r="M10" s="456">
        <v>28</v>
      </c>
      <c r="N10" s="455">
        <f>M10*K10</f>
        <v>310.1952</v>
      </c>
      <c r="O10" s="455">
        <f>M10*L10</f>
        <v>140.99781818181816</v>
      </c>
      <c r="Q10" s="806">
        <v>6.8250000000000002</v>
      </c>
    </row>
    <row r="11" spans="1:17" ht="12.6" customHeight="1">
      <c r="B11" s="84"/>
      <c r="E11" s="451"/>
      <c r="H11" s="436"/>
      <c r="I11" s="452"/>
      <c r="J11" s="452"/>
      <c r="K11" s="452"/>
      <c r="L11" s="452"/>
      <c r="M11" s="390"/>
      <c r="N11" s="452"/>
      <c r="O11" s="452"/>
    </row>
    <row r="12" spans="1:17" ht="12.6" customHeight="1">
      <c r="A12" s="392" t="s">
        <v>1261</v>
      </c>
      <c r="B12" s="84"/>
      <c r="E12" s="451"/>
      <c r="H12" s="436"/>
      <c r="I12" s="452"/>
      <c r="J12" s="452"/>
      <c r="K12" s="452"/>
      <c r="L12" s="452"/>
      <c r="M12" s="390"/>
      <c r="N12" s="452"/>
      <c r="O12" s="452"/>
    </row>
    <row r="13" spans="1:17" ht="12.6" customHeight="1">
      <c r="B13" s="84"/>
      <c r="C13" s="379" t="s">
        <v>1262</v>
      </c>
      <c r="D13" s="372">
        <v>1</v>
      </c>
      <c r="E13" s="454" t="s">
        <v>1260</v>
      </c>
      <c r="F13" s="413">
        <v>8010937192510</v>
      </c>
      <c r="G13" s="413">
        <v>68010937192512</v>
      </c>
      <c r="H13" s="442">
        <v>24</v>
      </c>
      <c r="I13" s="455">
        <v>0.58720000000000006</v>
      </c>
      <c r="J13" s="455">
        <f t="shared" ref="J13:J19" si="0">I13/2.2</f>
        <v>0.26690909090909093</v>
      </c>
      <c r="K13" s="455">
        <v>14.0928</v>
      </c>
      <c r="L13" s="455">
        <f t="shared" ref="L13:L19" si="1">K13/2.2</f>
        <v>6.4058181818181819</v>
      </c>
      <c r="M13" s="456">
        <v>28</v>
      </c>
      <c r="N13" s="455">
        <f t="shared" ref="N13:N19" si="2">M13*K13</f>
        <v>394.59840000000003</v>
      </c>
      <c r="O13" s="455">
        <f t="shared" ref="O13:O19" si="3">M13*L13</f>
        <v>179.36290909090908</v>
      </c>
      <c r="Q13" s="806">
        <v>7.875</v>
      </c>
    </row>
    <row r="14" spans="1:17" ht="12.6" customHeight="1">
      <c r="B14" s="84"/>
      <c r="D14" s="1195"/>
      <c r="E14" s="451"/>
      <c r="H14" s="436"/>
      <c r="I14" s="452"/>
      <c r="J14" s="452"/>
      <c r="K14" s="452"/>
      <c r="L14" s="452"/>
      <c r="M14" s="390"/>
      <c r="N14" s="452"/>
      <c r="O14" s="452"/>
    </row>
    <row r="15" spans="1:17" ht="12.6" customHeight="1">
      <c r="A15" s="392" t="s">
        <v>1263</v>
      </c>
      <c r="B15" s="84"/>
      <c r="D15" s="1196"/>
      <c r="E15" s="451"/>
      <c r="H15" s="436"/>
      <c r="I15" s="452"/>
      <c r="J15" s="452"/>
      <c r="K15" s="452"/>
      <c r="L15" s="452"/>
      <c r="M15" s="390"/>
      <c r="N15" s="452"/>
      <c r="O15" s="452"/>
    </row>
    <row r="16" spans="1:17" ht="12.6" customHeight="1">
      <c r="B16" s="84"/>
      <c r="C16" s="379" t="s">
        <v>1264</v>
      </c>
      <c r="D16" s="372">
        <v>1</v>
      </c>
      <c r="E16" s="454" t="s">
        <v>1260</v>
      </c>
      <c r="F16" s="413">
        <v>8010937192527</v>
      </c>
      <c r="G16" s="413">
        <v>68010937192529</v>
      </c>
      <c r="H16" s="442">
        <v>24</v>
      </c>
      <c r="I16" s="455">
        <v>0.73119999999999996</v>
      </c>
      <c r="J16" s="455">
        <f t="shared" si="0"/>
        <v>0.33236363636363631</v>
      </c>
      <c r="K16" s="455">
        <v>17.5488</v>
      </c>
      <c r="L16" s="455">
        <f t="shared" si="1"/>
        <v>7.9767272727272722</v>
      </c>
      <c r="M16" s="456">
        <v>16</v>
      </c>
      <c r="N16" s="455">
        <f t="shared" si="2"/>
        <v>280.7808</v>
      </c>
      <c r="O16" s="455">
        <f t="shared" si="3"/>
        <v>127.62763636363636</v>
      </c>
      <c r="Q16" s="806">
        <v>9.240000000000002</v>
      </c>
    </row>
    <row r="17" spans="1:17" ht="12.6" customHeight="1">
      <c r="B17" s="84"/>
      <c r="D17" s="1195"/>
      <c r="E17" s="451"/>
      <c r="H17" s="436"/>
      <c r="I17" s="452"/>
      <c r="J17" s="452"/>
      <c r="K17" s="452"/>
      <c r="L17" s="452"/>
      <c r="M17" s="390"/>
      <c r="N17" s="452"/>
      <c r="O17" s="452"/>
    </row>
    <row r="18" spans="1:17" ht="12.6" customHeight="1">
      <c r="A18" s="392" t="s">
        <v>1265</v>
      </c>
      <c r="B18" s="84"/>
      <c r="D18" s="1196"/>
      <c r="E18" s="451"/>
      <c r="H18" s="436"/>
      <c r="I18" s="452"/>
      <c r="J18" s="452"/>
      <c r="K18" s="452"/>
      <c r="L18" s="452"/>
      <c r="M18" s="390"/>
      <c r="N18" s="452"/>
      <c r="O18" s="452"/>
    </row>
    <row r="19" spans="1:17" ht="12.6" customHeight="1">
      <c r="B19" s="84"/>
      <c r="C19" s="379" t="s">
        <v>1266</v>
      </c>
      <c r="D19" s="372">
        <v>1</v>
      </c>
      <c r="E19" s="454" t="s">
        <v>1260</v>
      </c>
      <c r="F19" s="413">
        <v>8010937192534</v>
      </c>
      <c r="G19" s="413">
        <v>68010937192536</v>
      </c>
      <c r="H19" s="442">
        <v>24</v>
      </c>
      <c r="I19" s="455">
        <v>0.94989999999999997</v>
      </c>
      <c r="J19" s="455">
        <f t="shared" si="0"/>
        <v>0.4317727272727272</v>
      </c>
      <c r="K19" s="455">
        <v>22.797599999999999</v>
      </c>
      <c r="L19" s="455">
        <f t="shared" si="1"/>
        <v>10.362545454545453</v>
      </c>
      <c r="M19" s="456">
        <v>12</v>
      </c>
      <c r="N19" s="455">
        <f t="shared" si="2"/>
        <v>273.57119999999998</v>
      </c>
      <c r="O19" s="455">
        <f t="shared" si="3"/>
        <v>124.35054545454543</v>
      </c>
      <c r="Q19" s="806">
        <v>12.39</v>
      </c>
    </row>
    <row r="20" spans="1:17" ht="12.6" customHeight="1">
      <c r="B20" s="84"/>
      <c r="D20" s="641"/>
      <c r="E20" s="451"/>
      <c r="H20" s="436"/>
      <c r="I20" s="452"/>
      <c r="J20" s="452"/>
      <c r="K20" s="452"/>
      <c r="L20" s="452"/>
      <c r="M20" s="453"/>
      <c r="N20" s="452"/>
      <c r="O20" s="452"/>
    </row>
    <row r="21" spans="1:17" ht="12.6" customHeight="1">
      <c r="B21" s="84"/>
      <c r="D21" s="641"/>
      <c r="E21" s="451"/>
      <c r="H21" s="436"/>
      <c r="I21" s="452"/>
      <c r="J21" s="452"/>
      <c r="K21" s="452"/>
      <c r="L21" s="452"/>
      <c r="M21" s="453"/>
      <c r="N21" s="452"/>
      <c r="O21" s="452"/>
    </row>
    <row r="22" spans="1:17" ht="12.6" customHeight="1">
      <c r="A22" s="392" t="s">
        <v>1267</v>
      </c>
      <c r="B22" s="84"/>
      <c r="D22" s="450"/>
      <c r="E22" s="451"/>
      <c r="H22" s="436"/>
      <c r="I22" s="452"/>
      <c r="J22" s="452"/>
      <c r="K22" s="452"/>
      <c r="L22" s="452"/>
      <c r="M22" s="453"/>
      <c r="N22" s="452"/>
      <c r="O22" s="452"/>
    </row>
    <row r="23" spans="1:17" ht="12.6" customHeight="1">
      <c r="B23" s="84"/>
      <c r="C23" s="379" t="s">
        <v>1268</v>
      </c>
      <c r="D23" s="372">
        <v>1</v>
      </c>
      <c r="E23" s="454" t="s">
        <v>1260</v>
      </c>
      <c r="F23" s="413">
        <v>8010937193692</v>
      </c>
      <c r="G23" s="413">
        <v>68010937193694</v>
      </c>
      <c r="H23" s="442">
        <v>15</v>
      </c>
      <c r="I23" s="455">
        <v>0.31540000000000001</v>
      </c>
      <c r="J23" s="455">
        <f>I23/2.2</f>
        <v>0.14336363636363636</v>
      </c>
      <c r="K23" s="455">
        <v>4.7309999999999999</v>
      </c>
      <c r="L23" s="455">
        <f>K23/2.2</f>
        <v>2.1504545454545454</v>
      </c>
      <c r="M23" s="456"/>
      <c r="N23" s="455"/>
      <c r="O23" s="455"/>
      <c r="Q23" s="806">
        <v>1.8059999999999998</v>
      </c>
    </row>
    <row r="24" spans="1:17" ht="12.6" customHeight="1">
      <c r="B24" s="84"/>
      <c r="E24" s="451"/>
      <c r="H24" s="436"/>
      <c r="I24" s="452"/>
      <c r="J24" s="452"/>
      <c r="K24" s="452"/>
      <c r="L24" s="452"/>
      <c r="M24" s="453"/>
      <c r="N24" s="452"/>
      <c r="O24" s="452"/>
    </row>
    <row r="25" spans="1:17" ht="12.6" customHeight="1">
      <c r="A25" s="392" t="s">
        <v>1269</v>
      </c>
      <c r="B25" s="84"/>
      <c r="E25" s="451"/>
      <c r="H25" s="436"/>
      <c r="I25" s="452"/>
      <c r="J25" s="452"/>
      <c r="K25" s="452"/>
      <c r="L25" s="452"/>
      <c r="M25" s="453"/>
      <c r="N25" s="452"/>
      <c r="O25" s="452"/>
    </row>
    <row r="26" spans="1:17" ht="12.6" customHeight="1">
      <c r="B26" s="84"/>
      <c r="C26" s="379" t="s">
        <v>1270</v>
      </c>
      <c r="D26" s="372">
        <v>1</v>
      </c>
      <c r="E26" s="454" t="s">
        <v>1260</v>
      </c>
      <c r="F26" s="413">
        <v>8010937192541</v>
      </c>
      <c r="G26" s="413">
        <v>68010937192543</v>
      </c>
      <c r="H26" s="442">
        <v>24</v>
      </c>
      <c r="I26" s="455">
        <v>0.48980000000000001</v>
      </c>
      <c r="J26" s="455">
        <f>I26/2.2</f>
        <v>0.22263636363636363</v>
      </c>
      <c r="K26" s="455">
        <v>11.7552</v>
      </c>
      <c r="L26" s="455">
        <f>K26/2.2</f>
        <v>5.3432727272727272</v>
      </c>
      <c r="M26" s="456">
        <v>16</v>
      </c>
      <c r="N26" s="455">
        <f>M26*K26</f>
        <v>188.08320000000001</v>
      </c>
      <c r="O26" s="455">
        <f>M26*L26</f>
        <v>85.492363636363635</v>
      </c>
      <c r="Q26" s="806">
        <v>5.04</v>
      </c>
    </row>
    <row r="27" spans="1:17" ht="12.6" customHeight="1">
      <c r="B27" s="84"/>
      <c r="D27" s="641"/>
      <c r="E27" s="451"/>
      <c r="H27" s="436"/>
      <c r="I27" s="452"/>
      <c r="J27" s="452"/>
      <c r="K27" s="452"/>
      <c r="L27" s="452"/>
      <c r="M27" s="390"/>
      <c r="N27" s="452"/>
      <c r="O27" s="452"/>
    </row>
    <row r="28" spans="1:17" ht="12.6" customHeight="1">
      <c r="B28" s="84"/>
      <c r="D28" s="641"/>
      <c r="E28" s="451"/>
      <c r="H28" s="436"/>
      <c r="I28" s="452"/>
      <c r="J28" s="452"/>
      <c r="K28" s="452"/>
      <c r="L28" s="452"/>
      <c r="M28" s="390"/>
      <c r="N28" s="452"/>
      <c r="O28" s="452"/>
    </row>
    <row r="29" spans="1:17" ht="12.6" customHeight="1">
      <c r="A29" s="392" t="s">
        <v>1271</v>
      </c>
      <c r="B29" s="84"/>
      <c r="D29" s="450"/>
      <c r="E29" s="451"/>
      <c r="H29" s="436"/>
      <c r="I29" s="452"/>
      <c r="J29" s="452"/>
      <c r="K29" s="452"/>
      <c r="L29" s="452"/>
      <c r="M29" s="390"/>
      <c r="N29" s="452"/>
      <c r="O29" s="452"/>
    </row>
    <row r="30" spans="1:17" ht="12.6" customHeight="1">
      <c r="B30" s="84"/>
      <c r="C30" s="379" t="s">
        <v>1272</v>
      </c>
      <c r="D30" s="372">
        <v>1</v>
      </c>
      <c r="E30" s="454" t="s">
        <v>1260</v>
      </c>
      <c r="F30" s="413">
        <v>8010937192558</v>
      </c>
      <c r="G30" s="413">
        <v>68010937192550</v>
      </c>
      <c r="H30" s="442">
        <v>48</v>
      </c>
      <c r="I30" s="455">
        <v>0.18229999999999999</v>
      </c>
      <c r="J30" s="455">
        <f>I30/2.2</f>
        <v>8.2863636363636348E-2</v>
      </c>
      <c r="K30" s="455">
        <v>8.7503999999999991</v>
      </c>
      <c r="L30" s="455">
        <f>K30/2.2</f>
        <v>3.9774545454545449</v>
      </c>
      <c r="M30" s="456">
        <v>48</v>
      </c>
      <c r="N30" s="455">
        <f>M30*K30</f>
        <v>420.01919999999996</v>
      </c>
      <c r="O30" s="455">
        <f>M30*L30</f>
        <v>190.91781818181815</v>
      </c>
      <c r="Q30" s="806">
        <v>2.415</v>
      </c>
    </row>
    <row r="31" spans="1:17" ht="12.6" customHeight="1">
      <c r="B31" s="84"/>
      <c r="C31" s="380"/>
      <c r="D31" s="1195"/>
      <c r="E31" s="451"/>
      <c r="H31" s="436"/>
      <c r="I31" s="452"/>
      <c r="J31" s="452"/>
      <c r="K31" s="452"/>
      <c r="L31" s="452"/>
      <c r="M31" s="390"/>
      <c r="N31" s="452"/>
      <c r="O31" s="452"/>
    </row>
    <row r="32" spans="1:17" ht="12.6" customHeight="1">
      <c r="A32" s="392" t="s">
        <v>1273</v>
      </c>
      <c r="B32" s="84"/>
      <c r="D32" s="1196"/>
      <c r="E32" s="451"/>
      <c r="H32" s="436"/>
      <c r="I32" s="452"/>
      <c r="J32" s="452"/>
      <c r="K32" s="452"/>
      <c r="L32" s="452"/>
      <c r="M32" s="390"/>
      <c r="N32" s="452"/>
      <c r="O32" s="452"/>
    </row>
    <row r="33" spans="1:17" ht="12.6" customHeight="1">
      <c r="B33" s="84"/>
      <c r="C33" s="379" t="s">
        <v>1274</v>
      </c>
      <c r="D33" s="372">
        <v>1</v>
      </c>
      <c r="E33" s="454" t="s">
        <v>1260</v>
      </c>
      <c r="F33" s="413">
        <v>8010937192565</v>
      </c>
      <c r="G33" s="413">
        <v>68010937192567</v>
      </c>
      <c r="H33" s="442">
        <v>48</v>
      </c>
      <c r="I33" s="455">
        <v>0.1845</v>
      </c>
      <c r="J33" s="455">
        <f>I33/2.2</f>
        <v>8.3863636363636362E-2</v>
      </c>
      <c r="K33" s="455">
        <v>8.8559999999999999</v>
      </c>
      <c r="L33" s="455">
        <f>K33/2.2</f>
        <v>4.0254545454545454</v>
      </c>
      <c r="M33" s="456">
        <v>48</v>
      </c>
      <c r="N33" s="455">
        <f>M33*K33</f>
        <v>425.08799999999997</v>
      </c>
      <c r="O33" s="455">
        <f>M33*L33</f>
        <v>193.22181818181818</v>
      </c>
      <c r="Q33" s="806">
        <v>2.415</v>
      </c>
    </row>
    <row r="34" spans="1:17" ht="12.6" customHeight="1">
      <c r="B34" s="84"/>
      <c r="D34" s="1195"/>
      <c r="E34" s="451"/>
      <c r="H34" s="436"/>
      <c r="I34" s="452"/>
      <c r="J34" s="452"/>
      <c r="K34" s="452"/>
      <c r="L34" s="452"/>
      <c r="M34" s="390"/>
      <c r="N34" s="452"/>
      <c r="O34" s="452"/>
    </row>
    <row r="35" spans="1:17" ht="12.6" customHeight="1">
      <c r="A35" s="392" t="s">
        <v>1275</v>
      </c>
      <c r="B35" s="84"/>
      <c r="D35" s="1196"/>
      <c r="E35" s="451"/>
      <c r="H35" s="436"/>
      <c r="I35" s="452"/>
      <c r="J35" s="452"/>
      <c r="K35" s="452"/>
      <c r="L35" s="452"/>
      <c r="M35" s="390"/>
      <c r="N35" s="452"/>
      <c r="O35" s="452"/>
    </row>
    <row r="36" spans="1:17" ht="12.6" customHeight="1">
      <c r="B36" s="84"/>
      <c r="C36" s="379" t="s">
        <v>1276</v>
      </c>
      <c r="D36" s="372">
        <v>1</v>
      </c>
      <c r="E36" s="454" t="s">
        <v>1260</v>
      </c>
      <c r="F36" s="413">
        <v>8010937192572</v>
      </c>
      <c r="G36" s="413">
        <v>68010937192574</v>
      </c>
      <c r="H36" s="442">
        <v>48</v>
      </c>
      <c r="I36" s="455">
        <v>0.18890000000000001</v>
      </c>
      <c r="J36" s="455">
        <f>I36/2.2</f>
        <v>8.5863636363636364E-2</v>
      </c>
      <c r="K36" s="455">
        <v>9.0671999999999997</v>
      </c>
      <c r="L36" s="455">
        <f>K36/2.2</f>
        <v>4.1214545454545446</v>
      </c>
      <c r="M36" s="456">
        <v>48</v>
      </c>
      <c r="N36" s="455">
        <f>M36*K36</f>
        <v>435.22559999999999</v>
      </c>
      <c r="O36" s="455">
        <f>M36*L36</f>
        <v>197.82981818181815</v>
      </c>
      <c r="Q36" s="806">
        <v>2.415</v>
      </c>
    </row>
    <row r="37" spans="1:17" ht="12.6" customHeight="1">
      <c r="B37" s="84"/>
      <c r="D37" s="641"/>
      <c r="E37" s="451"/>
      <c r="H37" s="436"/>
      <c r="I37" s="452"/>
      <c r="J37" s="452"/>
      <c r="K37" s="452"/>
      <c r="L37" s="452"/>
      <c r="M37" s="390"/>
      <c r="N37" s="452"/>
      <c r="O37" s="452"/>
    </row>
    <row r="38" spans="1:17" ht="12.6" customHeight="1">
      <c r="B38" s="84"/>
      <c r="D38" s="641"/>
      <c r="E38" s="451"/>
      <c r="H38" s="436"/>
      <c r="I38" s="452"/>
      <c r="J38" s="452"/>
      <c r="K38" s="452"/>
      <c r="L38" s="452"/>
      <c r="M38" s="390"/>
      <c r="N38" s="452"/>
      <c r="O38" s="452"/>
    </row>
    <row r="39" spans="1:17" ht="12.6" customHeight="1">
      <c r="A39" s="392" t="s">
        <v>1277</v>
      </c>
      <c r="B39" s="84"/>
      <c r="D39" s="450"/>
      <c r="E39" s="451"/>
      <c r="H39" s="436"/>
      <c r="I39" s="452"/>
      <c r="J39" s="452"/>
      <c r="K39" s="452"/>
      <c r="L39" s="452"/>
      <c r="M39" s="390"/>
      <c r="N39" s="452"/>
      <c r="O39" s="452"/>
    </row>
    <row r="40" spans="1:17" ht="12.6" customHeight="1">
      <c r="B40" s="84"/>
      <c r="C40" s="379" t="s">
        <v>1278</v>
      </c>
      <c r="D40" s="372">
        <v>1</v>
      </c>
      <c r="E40" s="454" t="s">
        <v>1260</v>
      </c>
      <c r="F40" s="413">
        <v>8010937192596</v>
      </c>
      <c r="G40" s="413">
        <v>68010937192598</v>
      </c>
      <c r="H40" s="442">
        <v>48</v>
      </c>
      <c r="I40" s="455">
        <v>0.14699999999999999</v>
      </c>
      <c r="J40" s="455">
        <f>I40/2.2</f>
        <v>6.6818181818181804E-2</v>
      </c>
      <c r="K40" s="455">
        <v>7.0559999999999992</v>
      </c>
      <c r="L40" s="455">
        <f>K40/2.2</f>
        <v>3.2072727272727266</v>
      </c>
      <c r="M40" s="456">
        <v>48</v>
      </c>
      <c r="N40" s="455">
        <f>M40*K40</f>
        <v>338.68799999999999</v>
      </c>
      <c r="O40" s="455">
        <f>M40*L40</f>
        <v>153.94909090909087</v>
      </c>
      <c r="Q40" s="806">
        <v>2.415</v>
      </c>
    </row>
    <row r="41" spans="1:17" ht="12.6" customHeight="1">
      <c r="B41" s="84"/>
      <c r="D41" s="1195"/>
      <c r="E41" s="451"/>
      <c r="H41" s="436"/>
      <c r="I41" s="452"/>
      <c r="J41" s="452"/>
      <c r="K41" s="452"/>
      <c r="L41" s="452"/>
      <c r="M41" s="453"/>
      <c r="N41" s="452"/>
      <c r="O41" s="452"/>
    </row>
    <row r="42" spans="1:17" ht="12.6" customHeight="1">
      <c r="A42" s="392" t="s">
        <v>1279</v>
      </c>
      <c r="B42" s="84"/>
      <c r="D42" s="1196"/>
      <c r="E42" s="451"/>
      <c r="H42" s="436"/>
      <c r="I42" s="452"/>
      <c r="J42" s="452"/>
      <c r="K42" s="452"/>
      <c r="L42" s="452"/>
      <c r="M42" s="453"/>
      <c r="N42" s="452"/>
      <c r="O42" s="452"/>
    </row>
    <row r="43" spans="1:17" ht="12.6" customHeight="1">
      <c r="B43" s="84"/>
      <c r="C43" s="379" t="s">
        <v>1280</v>
      </c>
      <c r="D43" s="372">
        <v>1</v>
      </c>
      <c r="E43" s="454" t="s">
        <v>1260</v>
      </c>
      <c r="F43" s="413">
        <v>8010937192602</v>
      </c>
      <c r="G43" s="413">
        <v>68010937192604</v>
      </c>
      <c r="H43" s="442">
        <v>8</v>
      </c>
      <c r="I43" s="455">
        <v>13.2614</v>
      </c>
      <c r="J43" s="455">
        <f>I43/2.2</f>
        <v>6.0279090909090902</v>
      </c>
      <c r="K43" s="455">
        <v>106.0912</v>
      </c>
      <c r="L43" s="455">
        <f>K43/2.2</f>
        <v>48.223272727272722</v>
      </c>
      <c r="M43" s="456"/>
      <c r="N43" s="455"/>
      <c r="O43" s="455"/>
      <c r="Q43" s="806">
        <v>54.089583333333337</v>
      </c>
    </row>
    <row r="44" spans="1:17" ht="12.6" customHeight="1">
      <c r="B44" s="84"/>
      <c r="D44" s="1195"/>
      <c r="E44" s="451"/>
      <c r="H44" s="436"/>
      <c r="I44" s="452"/>
      <c r="J44" s="452"/>
      <c r="K44" s="452"/>
      <c r="L44" s="452"/>
      <c r="M44" s="453"/>
      <c r="N44" s="452"/>
      <c r="O44" s="452"/>
    </row>
    <row r="45" spans="1:17" ht="12.6" customHeight="1">
      <c r="A45" s="392" t="s">
        <v>1281</v>
      </c>
      <c r="B45" s="84"/>
      <c r="D45" s="1196"/>
      <c r="E45" s="451"/>
      <c r="H45" s="436"/>
      <c r="I45" s="452"/>
      <c r="J45" s="452"/>
      <c r="K45" s="452"/>
      <c r="L45" s="452"/>
      <c r="M45" s="453"/>
      <c r="N45" s="452"/>
      <c r="O45" s="452"/>
    </row>
    <row r="46" spans="1:17">
      <c r="B46" s="84"/>
      <c r="C46" s="379" t="s">
        <v>1282</v>
      </c>
      <c r="D46" s="372">
        <v>1</v>
      </c>
      <c r="E46" s="454" t="s">
        <v>1260</v>
      </c>
      <c r="F46" s="413">
        <v>8010937193982</v>
      </c>
      <c r="G46" s="413">
        <v>68010937193984</v>
      </c>
      <c r="H46" s="442">
        <v>500</v>
      </c>
      <c r="I46" s="455">
        <v>2.4199999999999999E-2</v>
      </c>
      <c r="J46" s="455">
        <f>I46/2.2</f>
        <v>1.0999999999999999E-2</v>
      </c>
      <c r="K46" s="455">
        <v>12.1</v>
      </c>
      <c r="L46" s="455">
        <f>K46/2.2</f>
        <v>5.4999999999999991</v>
      </c>
      <c r="M46" s="456"/>
      <c r="N46" s="455"/>
      <c r="O46" s="455"/>
      <c r="Q46" s="806">
        <v>0.35972222222222222</v>
      </c>
    </row>
    <row r="47" spans="1:17" ht="12.6" customHeight="1">
      <c r="B47" s="84"/>
      <c r="D47" s="1195"/>
      <c r="E47" s="451"/>
      <c r="H47" s="436"/>
      <c r="I47" s="452"/>
      <c r="J47" s="452"/>
      <c r="K47" s="452"/>
      <c r="L47" s="452"/>
      <c r="M47" s="453"/>
      <c r="N47" s="452"/>
      <c r="O47" s="452"/>
    </row>
    <row r="48" spans="1:17" ht="12.6" customHeight="1">
      <c r="A48" s="392" t="s">
        <v>1283</v>
      </c>
      <c r="B48" s="84"/>
      <c r="D48" s="1196"/>
      <c r="E48" s="451"/>
      <c r="H48" s="436"/>
      <c r="I48" s="452"/>
      <c r="J48" s="452"/>
      <c r="K48" s="452"/>
      <c r="L48" s="452"/>
      <c r="M48" s="453"/>
      <c r="N48" s="452"/>
      <c r="O48" s="452"/>
    </row>
    <row r="49" spans="1:17" ht="12.6" customHeight="1">
      <c r="B49" s="84"/>
      <c r="C49" s="379" t="s">
        <v>1284</v>
      </c>
      <c r="D49" s="372">
        <v>1</v>
      </c>
      <c r="E49" s="454" t="s">
        <v>1260</v>
      </c>
      <c r="F49" s="413">
        <v>8010937192633</v>
      </c>
      <c r="G49" s="413">
        <v>68010937192635</v>
      </c>
      <c r="H49" s="442">
        <v>1</v>
      </c>
      <c r="I49" s="455">
        <v>3.5270999999999999</v>
      </c>
      <c r="J49" s="455">
        <f>I49/2.2</f>
        <v>1.6032272727272725</v>
      </c>
      <c r="K49" s="455">
        <v>3.5270999999999999</v>
      </c>
      <c r="L49" s="455">
        <f>K49/2.2</f>
        <v>1.6032272727272725</v>
      </c>
      <c r="M49" s="456"/>
      <c r="N49" s="455"/>
      <c r="O49" s="455"/>
      <c r="Q49" s="806">
        <v>127.35625000000002</v>
      </c>
    </row>
    <row r="50" spans="1:17" ht="12.6" customHeight="1">
      <c r="B50" s="84"/>
      <c r="D50" s="1195"/>
      <c r="E50" s="451"/>
      <c r="H50" s="436"/>
      <c r="I50" s="452"/>
      <c r="J50" s="452"/>
      <c r="K50" s="452"/>
      <c r="L50" s="452"/>
      <c r="M50" s="453"/>
      <c r="N50" s="452"/>
      <c r="O50" s="452"/>
    </row>
    <row r="51" spans="1:17" ht="12.6" customHeight="1">
      <c r="A51" s="392" t="s">
        <v>1285</v>
      </c>
      <c r="B51" s="84"/>
      <c r="D51" s="1196"/>
      <c r="E51" s="451"/>
      <c r="H51" s="436"/>
      <c r="I51" s="452"/>
      <c r="J51" s="452"/>
      <c r="K51" s="452"/>
      <c r="L51" s="452"/>
      <c r="M51" s="453"/>
      <c r="N51" s="452"/>
      <c r="O51" s="452"/>
    </row>
    <row r="52" spans="1:17" ht="12.6" customHeight="1">
      <c r="B52" s="84"/>
      <c r="C52" s="379" t="s">
        <v>1286</v>
      </c>
      <c r="D52" s="372">
        <v>1</v>
      </c>
      <c r="E52" s="454" t="s">
        <v>1260</v>
      </c>
      <c r="F52" s="413">
        <v>8010937192640</v>
      </c>
      <c r="G52" s="413">
        <v>68010937192642</v>
      </c>
      <c r="H52" s="442">
        <v>1</v>
      </c>
      <c r="I52" s="455">
        <v>11.8772</v>
      </c>
      <c r="J52" s="455">
        <f>I52/2.2</f>
        <v>5.3987272727272728</v>
      </c>
      <c r="K52" s="455">
        <v>11.8772</v>
      </c>
      <c r="L52" s="455">
        <f>K52/2.2</f>
        <v>5.3987272727272728</v>
      </c>
      <c r="M52" s="456"/>
      <c r="N52" s="455"/>
      <c r="O52" s="455"/>
      <c r="Q52" s="806">
        <v>244.16388888888889</v>
      </c>
    </row>
    <row r="53" spans="1:17" ht="12.6" customHeight="1">
      <c r="B53" s="84"/>
      <c r="D53" s="1195"/>
      <c r="E53" s="451"/>
      <c r="H53" s="436"/>
      <c r="I53" s="452"/>
      <c r="J53" s="452"/>
      <c r="K53" s="452"/>
      <c r="L53" s="452"/>
      <c r="M53" s="453"/>
      <c r="N53" s="452"/>
      <c r="O53" s="452"/>
    </row>
    <row r="54" spans="1:17" ht="12.6" customHeight="1">
      <c r="A54" s="392" t="s">
        <v>1287</v>
      </c>
      <c r="B54" s="84"/>
      <c r="D54" s="1196"/>
      <c r="E54" s="451"/>
      <c r="H54" s="436"/>
      <c r="I54" s="452"/>
      <c r="J54" s="452"/>
      <c r="K54" s="452"/>
      <c r="L54" s="452"/>
      <c r="M54" s="453"/>
      <c r="N54" s="452"/>
      <c r="O54" s="452"/>
    </row>
    <row r="55" spans="1:17" ht="12.6" customHeight="1">
      <c r="B55" s="84"/>
      <c r="C55" s="379" t="s">
        <v>1288</v>
      </c>
      <c r="D55" s="372">
        <v>1</v>
      </c>
      <c r="E55" s="454" t="s">
        <v>1260</v>
      </c>
      <c r="F55" s="413">
        <v>8010937192657</v>
      </c>
      <c r="G55" s="413">
        <v>68010937192659</v>
      </c>
      <c r="H55" s="442">
        <v>250</v>
      </c>
      <c r="I55" s="455">
        <v>0.19170000000000001</v>
      </c>
      <c r="J55" s="455">
        <f>I55/2.2</f>
        <v>8.7136363636363637E-2</v>
      </c>
      <c r="K55" s="455">
        <v>47.925000000000004</v>
      </c>
      <c r="L55" s="455">
        <f>K55/2.2</f>
        <v>21.78409090909091</v>
      </c>
      <c r="M55" s="456"/>
      <c r="N55" s="455"/>
      <c r="O55" s="455"/>
      <c r="Q55" s="806">
        <v>0.40833333333333327</v>
      </c>
    </row>
    <row r="56" spans="1:17" ht="12.6" customHeight="1">
      <c r="B56" s="84"/>
      <c r="D56" s="1195"/>
      <c r="E56" s="451"/>
      <c r="H56" s="436"/>
      <c r="I56" s="452"/>
      <c r="J56" s="452"/>
      <c r="K56" s="452"/>
      <c r="L56" s="452"/>
      <c r="M56" s="453"/>
      <c r="N56" s="452"/>
      <c r="O56" s="452"/>
    </row>
    <row r="57" spans="1:17" ht="12.6" customHeight="1">
      <c r="B57" s="84"/>
      <c r="D57" s="1195"/>
      <c r="E57" s="451"/>
      <c r="H57" s="436"/>
      <c r="I57" s="452"/>
      <c r="J57" s="452"/>
      <c r="K57" s="452"/>
      <c r="L57" s="452"/>
      <c r="M57" s="453"/>
      <c r="N57" s="452"/>
      <c r="O57" s="452"/>
    </row>
    <row r="58" spans="1:17" ht="12.6" customHeight="1">
      <c r="A58" s="392" t="s">
        <v>1289</v>
      </c>
      <c r="B58" s="84"/>
      <c r="D58" s="450"/>
      <c r="E58" s="451"/>
      <c r="H58" s="436"/>
      <c r="I58" s="452"/>
      <c r="J58" s="452"/>
      <c r="K58" s="452"/>
      <c r="L58" s="452"/>
      <c r="M58" s="453"/>
      <c r="N58" s="452"/>
      <c r="O58" s="452"/>
    </row>
    <row r="59" spans="1:17" ht="12.6" customHeight="1">
      <c r="B59" s="84"/>
      <c r="C59" s="379" t="s">
        <v>1290</v>
      </c>
      <c r="D59" s="372">
        <v>1</v>
      </c>
      <c r="E59" s="454" t="s">
        <v>1260</v>
      </c>
      <c r="F59" s="413">
        <v>8010937192589</v>
      </c>
      <c r="G59" s="413">
        <v>68010937192581</v>
      </c>
      <c r="H59" s="442">
        <v>48</v>
      </c>
      <c r="I59" s="455">
        <v>0.18890000000000001</v>
      </c>
      <c r="J59" s="455">
        <f>I59/2.2</f>
        <v>8.5863636363636364E-2</v>
      </c>
      <c r="K59" s="455">
        <v>9.0671999999999997</v>
      </c>
      <c r="L59" s="455">
        <f>K59/2.2</f>
        <v>4.1214545454545446</v>
      </c>
      <c r="M59" s="456">
        <v>48</v>
      </c>
      <c r="N59" s="455">
        <f>M59*K59</f>
        <v>435.22559999999999</v>
      </c>
      <c r="O59" s="1197">
        <f>M59*L59</f>
        <v>197.82981818181815</v>
      </c>
      <c r="Q59" s="806">
        <v>2.415</v>
      </c>
    </row>
    <row r="60" spans="1:17" ht="12.6" customHeight="1">
      <c r="B60" s="84"/>
      <c r="E60" s="451"/>
      <c r="H60" s="436"/>
      <c r="I60" s="452"/>
      <c r="J60" s="452"/>
      <c r="K60" s="452"/>
      <c r="L60" s="452"/>
      <c r="M60" s="390"/>
      <c r="N60" s="452"/>
      <c r="O60" s="452"/>
    </row>
    <row r="61" spans="1:17" ht="12.6" customHeight="1">
      <c r="A61" s="392" t="s">
        <v>1291</v>
      </c>
      <c r="B61" s="84"/>
      <c r="D61" s="1196"/>
      <c r="E61" s="451"/>
      <c r="H61" s="436"/>
      <c r="I61" s="452"/>
      <c r="J61" s="452"/>
      <c r="K61" s="452"/>
      <c r="L61" s="452"/>
      <c r="M61" s="390"/>
      <c r="N61" s="452"/>
      <c r="O61" s="452"/>
    </row>
    <row r="62" spans="1:17" ht="12.6" customHeight="1">
      <c r="B62" s="84"/>
      <c r="C62" s="379" t="s">
        <v>1292</v>
      </c>
      <c r="D62" s="372">
        <v>1</v>
      </c>
      <c r="E62" s="454" t="s">
        <v>1260</v>
      </c>
      <c r="F62" s="413">
        <v>8010937193890</v>
      </c>
      <c r="G62" s="413">
        <v>68010937193892</v>
      </c>
      <c r="H62" s="442">
        <v>8</v>
      </c>
      <c r="I62" s="455">
        <v>3.8275999999999999</v>
      </c>
      <c r="J62" s="455">
        <f>I62/2.2</f>
        <v>1.7398181818181817</v>
      </c>
      <c r="K62" s="455">
        <v>30.620799999999999</v>
      </c>
      <c r="L62" s="455">
        <f>K62/2.2</f>
        <v>13.918545454545454</v>
      </c>
      <c r="M62" s="389"/>
      <c r="N62" s="455"/>
      <c r="O62" s="455"/>
      <c r="Q62" s="806">
        <v>33.610500000000002</v>
      </c>
    </row>
    <row r="63" spans="1:17" ht="12.6" customHeight="1">
      <c r="B63" s="84"/>
      <c r="E63" s="451"/>
      <c r="H63" s="436"/>
      <c r="I63" s="452"/>
      <c r="J63" s="452"/>
      <c r="K63" s="452"/>
      <c r="L63" s="452"/>
      <c r="M63" s="390"/>
      <c r="N63" s="452"/>
      <c r="O63" s="452"/>
    </row>
    <row r="64" spans="1:17" ht="12.6" customHeight="1">
      <c r="A64" s="392" t="s">
        <v>1293</v>
      </c>
      <c r="B64" s="84"/>
      <c r="D64" s="1196"/>
      <c r="E64" s="451"/>
      <c r="H64" s="436"/>
      <c r="I64" s="452"/>
      <c r="J64" s="452"/>
      <c r="K64" s="452"/>
      <c r="L64" s="452"/>
      <c r="M64" s="390"/>
      <c r="N64" s="452"/>
      <c r="O64" s="452"/>
    </row>
    <row r="65" spans="1:17" ht="12.6" customHeight="1">
      <c r="B65" s="84"/>
      <c r="C65" s="379" t="s">
        <v>1294</v>
      </c>
      <c r="D65" s="372">
        <v>1</v>
      </c>
      <c r="E65" s="454" t="s">
        <v>1260</v>
      </c>
      <c r="F65" s="413">
        <v>8010937193876</v>
      </c>
      <c r="G65" s="413">
        <v>68010937193878</v>
      </c>
      <c r="H65" s="442">
        <v>12</v>
      </c>
      <c r="I65" s="455">
        <v>9.7500000000000003E-2</v>
      </c>
      <c r="J65" s="455">
        <f>I65/2.2</f>
        <v>4.4318181818181819E-2</v>
      </c>
      <c r="K65" s="455">
        <v>1.17</v>
      </c>
      <c r="L65" s="455">
        <f>K65/2.2</f>
        <v>0.53181818181818175</v>
      </c>
      <c r="M65" s="389"/>
      <c r="N65" s="455"/>
      <c r="O65" s="455"/>
      <c r="Q65" s="806">
        <v>5.1660000000000004</v>
      </c>
    </row>
    <row r="66" spans="1:17" ht="12.6" customHeight="1">
      <c r="B66" s="84"/>
      <c r="D66" s="1195"/>
      <c r="E66" s="451"/>
      <c r="H66" s="436"/>
      <c r="I66" s="452"/>
      <c r="J66" s="452"/>
      <c r="K66" s="452"/>
      <c r="L66" s="452"/>
      <c r="M66" s="390"/>
      <c r="N66" s="452"/>
      <c r="O66" s="452"/>
    </row>
    <row r="67" spans="1:17" ht="12.6" customHeight="1">
      <c r="A67" s="392" t="s">
        <v>1295</v>
      </c>
      <c r="B67" s="84"/>
      <c r="D67" s="1196"/>
      <c r="E67" s="451"/>
      <c r="H67" s="436"/>
      <c r="I67" s="452"/>
      <c r="J67" s="452"/>
      <c r="K67" s="452"/>
      <c r="L67" s="452"/>
      <c r="M67" s="390"/>
      <c r="N67" s="452"/>
      <c r="O67" s="452"/>
    </row>
    <row r="68" spans="1:17" ht="12.6" customHeight="1">
      <c r="B68" s="84"/>
      <c r="C68" s="379" t="s">
        <v>1296</v>
      </c>
      <c r="D68" s="372">
        <v>1</v>
      </c>
      <c r="E68" s="454" t="s">
        <v>1260</v>
      </c>
      <c r="F68" s="413">
        <v>8010937193883</v>
      </c>
      <c r="G68" s="413">
        <v>68010937193885</v>
      </c>
      <c r="H68" s="442">
        <v>20</v>
      </c>
      <c r="I68" s="455">
        <v>0.12280000000000001</v>
      </c>
      <c r="J68" s="455">
        <f>I68/2.2</f>
        <v>5.5818181818181815E-2</v>
      </c>
      <c r="K68" s="455">
        <v>2.456</v>
      </c>
      <c r="L68" s="455">
        <f>K68/2.2</f>
        <v>1.1163636363636362</v>
      </c>
      <c r="M68" s="389"/>
      <c r="N68" s="455"/>
      <c r="O68" s="455"/>
      <c r="Q68" s="806">
        <v>8.6624999999999996</v>
      </c>
    </row>
    <row r="69" spans="1:17" ht="12.6" customHeight="1">
      <c r="B69" s="84"/>
      <c r="D69" s="1195"/>
      <c r="E69" s="451"/>
      <c r="H69" s="436"/>
      <c r="I69" s="452"/>
      <c r="J69" s="452"/>
      <c r="K69" s="452"/>
      <c r="L69" s="452"/>
      <c r="M69" s="453"/>
      <c r="N69" s="452"/>
      <c r="O69" s="452"/>
    </row>
    <row r="70" spans="1:17" ht="12.6" customHeight="1">
      <c r="B70" s="84"/>
      <c r="D70" s="1195"/>
      <c r="E70" s="451"/>
      <c r="H70" s="436"/>
      <c r="I70" s="452"/>
      <c r="J70" s="452"/>
      <c r="K70" s="452"/>
      <c r="L70" s="452"/>
      <c r="M70" s="453"/>
      <c r="N70" s="452"/>
      <c r="O70" s="452"/>
    </row>
    <row r="71" spans="1:17" ht="12.6" customHeight="1">
      <c r="A71" s="392" t="s">
        <v>1297</v>
      </c>
      <c r="B71" s="84"/>
      <c r="D71" s="450"/>
      <c r="E71" s="451"/>
      <c r="H71" s="436"/>
      <c r="I71" s="452"/>
      <c r="J71" s="452"/>
      <c r="K71" s="452"/>
      <c r="L71" s="452"/>
      <c r="M71" s="453"/>
      <c r="N71" s="452"/>
      <c r="O71" s="452"/>
    </row>
    <row r="72" spans="1:17" ht="12.6" customHeight="1">
      <c r="B72" s="84"/>
      <c r="C72" s="381" t="s">
        <v>1298</v>
      </c>
      <c r="D72" s="1198" t="s">
        <v>1299</v>
      </c>
      <c r="E72" s="1199"/>
      <c r="F72" s="414">
        <v>8010937190905</v>
      </c>
      <c r="H72" s="1172">
        <v>1</v>
      </c>
      <c r="I72" s="455">
        <v>40.311199999999999</v>
      </c>
      <c r="J72" s="455">
        <f>I72/2.2</f>
        <v>18.323272727272727</v>
      </c>
      <c r="K72" s="455">
        <v>40.311199999999999</v>
      </c>
      <c r="L72" s="455">
        <f>K72/2.2</f>
        <v>18.323272727272727</v>
      </c>
      <c r="M72" s="456">
        <v>16</v>
      </c>
      <c r="N72" s="455">
        <f>M72*K72</f>
        <v>644.97919999999999</v>
      </c>
      <c r="O72" s="1197">
        <f>M72*L72</f>
        <v>293.17236363636363</v>
      </c>
      <c r="Q72" s="806">
        <v>130.78800000000001</v>
      </c>
    </row>
    <row r="73" spans="1:17" ht="12.6" customHeight="1">
      <c r="B73" s="84"/>
      <c r="D73" s="1200"/>
      <c r="E73" s="1201"/>
      <c r="H73" s="1180"/>
      <c r="I73" s="452"/>
      <c r="J73" s="452"/>
      <c r="K73" s="452"/>
      <c r="L73" s="452"/>
      <c r="M73" s="453"/>
      <c r="N73" s="452"/>
      <c r="O73" s="452"/>
    </row>
    <row r="74" spans="1:17" ht="12.6" customHeight="1">
      <c r="A74" s="392" t="s">
        <v>1300</v>
      </c>
      <c r="B74" s="84"/>
      <c r="D74" s="1202"/>
      <c r="E74" s="1201"/>
      <c r="H74" s="1180"/>
      <c r="I74" s="452"/>
      <c r="J74" s="452"/>
      <c r="K74" s="452"/>
      <c r="L74" s="452"/>
      <c r="M74" s="453"/>
      <c r="N74" s="452"/>
      <c r="O74" s="452"/>
    </row>
    <row r="75" spans="1:17" ht="12.6" customHeight="1">
      <c r="B75" s="84"/>
      <c r="C75" s="381" t="s">
        <v>1301</v>
      </c>
      <c r="D75" s="1198" t="s">
        <v>1302</v>
      </c>
      <c r="E75" s="1199"/>
      <c r="F75" s="414">
        <v>8010937190929</v>
      </c>
      <c r="H75" s="1172">
        <v>1</v>
      </c>
      <c r="I75" s="455">
        <v>46.28</v>
      </c>
      <c r="J75" s="455">
        <f>I75/2.2</f>
        <v>21.036363636363635</v>
      </c>
      <c r="K75" s="455">
        <v>46.28</v>
      </c>
      <c r="L75" s="455">
        <f>K75/2.2</f>
        <v>21.036363636363635</v>
      </c>
      <c r="M75" s="456">
        <v>20</v>
      </c>
      <c r="N75" s="455">
        <f>M75*K75</f>
        <v>925.6</v>
      </c>
      <c r="O75" s="1197">
        <f>M75*L75</f>
        <v>420.72727272727269</v>
      </c>
      <c r="Q75" s="806">
        <v>358.11300000000006</v>
      </c>
    </row>
    <row r="76" spans="1:17" ht="12.6" customHeight="1" thickBot="1">
      <c r="B76" s="84"/>
      <c r="D76" s="1200"/>
      <c r="E76" s="1201"/>
      <c r="H76" s="1180"/>
      <c r="I76" s="452"/>
      <c r="J76" s="452"/>
      <c r="K76" s="452"/>
      <c r="L76" s="452"/>
      <c r="M76" s="453"/>
      <c r="N76" s="452"/>
      <c r="O76" s="452"/>
    </row>
    <row r="77" spans="1:17" ht="51" customHeight="1" thickBot="1">
      <c r="A77" s="630"/>
      <c r="B77" s="629"/>
      <c r="C77" s="229" t="s">
        <v>207</v>
      </c>
      <c r="D77" s="1251" t="s">
        <v>1156</v>
      </c>
      <c r="E77" s="1252"/>
      <c r="F77" s="631" t="s">
        <v>1251</v>
      </c>
      <c r="G77" s="632" t="s">
        <v>1252</v>
      </c>
      <c r="H77" s="230" t="s">
        <v>1157</v>
      </c>
      <c r="I77" s="373" t="s">
        <v>1158</v>
      </c>
      <c r="J77" s="373" t="s">
        <v>212</v>
      </c>
      <c r="K77" s="373" t="s">
        <v>1253</v>
      </c>
      <c r="L77" s="373" t="s">
        <v>1254</v>
      </c>
      <c r="M77" s="386" t="s">
        <v>1159</v>
      </c>
      <c r="N77" s="373" t="s">
        <v>1160</v>
      </c>
      <c r="O77" s="373" t="s">
        <v>215</v>
      </c>
    </row>
    <row r="78" spans="1:17" ht="12.6" customHeight="1">
      <c r="B78" s="84"/>
      <c r="D78" s="1200"/>
      <c r="E78" s="1201"/>
      <c r="H78" s="1180"/>
      <c r="I78" s="452"/>
      <c r="J78" s="452"/>
      <c r="K78" s="452"/>
      <c r="L78" s="452"/>
      <c r="M78" s="453"/>
      <c r="N78" s="452"/>
      <c r="O78" s="452"/>
    </row>
    <row r="80" spans="1:17" ht="12.6" customHeight="1">
      <c r="A80" s="392" t="s">
        <v>1303</v>
      </c>
      <c r="B80" s="84"/>
      <c r="D80" s="1202"/>
      <c r="E80" s="1201"/>
      <c r="H80" s="1180"/>
      <c r="I80" s="452"/>
      <c r="J80" s="452"/>
      <c r="K80" s="452"/>
      <c r="L80" s="452"/>
      <c r="M80" s="453"/>
      <c r="N80" s="452"/>
      <c r="O80" s="452"/>
    </row>
    <row r="81" spans="1:17" ht="12.6" customHeight="1">
      <c r="B81" s="84"/>
      <c r="C81" s="381" t="s">
        <v>1304</v>
      </c>
      <c r="D81" s="1198" t="s">
        <v>1305</v>
      </c>
      <c r="E81" s="1199"/>
      <c r="F81" s="414">
        <v>8010937190936</v>
      </c>
      <c r="H81" s="1172">
        <v>1</v>
      </c>
      <c r="I81" s="455">
        <v>44.08</v>
      </c>
      <c r="J81" s="455">
        <f>I81/2.2</f>
        <v>20.036363636363635</v>
      </c>
      <c r="K81" s="455">
        <v>44.08</v>
      </c>
      <c r="L81" s="455">
        <f>K81/2.2</f>
        <v>20.036363636363635</v>
      </c>
      <c r="M81" s="456">
        <v>30</v>
      </c>
      <c r="N81" s="455">
        <f>M81*K81</f>
        <v>1322.3999999999999</v>
      </c>
      <c r="O81" s="1197">
        <f>M81*L81</f>
        <v>601.09090909090901</v>
      </c>
      <c r="Q81" s="806">
        <v>188.82150000000001</v>
      </c>
    </row>
    <row r="82" spans="1:17" ht="12.6" customHeight="1">
      <c r="B82" s="84"/>
      <c r="D82" s="641"/>
      <c r="E82" s="451"/>
      <c r="H82" s="436"/>
      <c r="I82" s="452"/>
      <c r="J82" s="452"/>
      <c r="K82" s="452"/>
      <c r="L82" s="452"/>
      <c r="M82" s="453"/>
      <c r="N82" s="452"/>
      <c r="O82" s="452"/>
    </row>
    <row r="83" spans="1:17" ht="12.6" customHeight="1">
      <c r="B83" s="84"/>
      <c r="D83" s="641"/>
      <c r="E83" s="451"/>
      <c r="H83" s="436"/>
      <c r="I83" s="452"/>
      <c r="J83" s="452"/>
      <c r="K83" s="452"/>
      <c r="L83" s="452"/>
      <c r="M83" s="453"/>
      <c r="N83" s="452"/>
      <c r="O83" s="452"/>
    </row>
    <row r="84" spans="1:17" ht="12.6" customHeight="1">
      <c r="A84" s="392" t="s">
        <v>1306</v>
      </c>
      <c r="B84" s="84"/>
      <c r="D84" s="450"/>
      <c r="E84" s="451"/>
      <c r="H84" s="436"/>
      <c r="I84" s="452"/>
      <c r="J84" s="452"/>
      <c r="K84" s="452"/>
      <c r="L84" s="452"/>
      <c r="M84" s="453"/>
      <c r="N84" s="452"/>
      <c r="O84" s="452"/>
    </row>
    <row r="85" spans="1:17" ht="12.6" customHeight="1">
      <c r="B85" s="84"/>
      <c r="C85" s="379" t="s">
        <v>1307</v>
      </c>
      <c r="D85" s="372">
        <v>1</v>
      </c>
      <c r="E85" s="454" t="s">
        <v>1260</v>
      </c>
      <c r="F85" s="413">
        <v>8010937193760</v>
      </c>
      <c r="G85" s="413">
        <v>68010937193762</v>
      </c>
      <c r="H85" s="442">
        <v>12</v>
      </c>
      <c r="I85" s="455">
        <v>0.55759999999999998</v>
      </c>
      <c r="J85" s="455">
        <f>I85/2.2</f>
        <v>0.25345454545454543</v>
      </c>
      <c r="K85" s="455">
        <v>6.6912000000000003</v>
      </c>
      <c r="L85" s="455">
        <f>K85/2.2</f>
        <v>3.0414545454545454</v>
      </c>
      <c r="M85" s="456"/>
      <c r="N85" s="455"/>
      <c r="O85" s="455"/>
      <c r="Q85" s="806">
        <v>40.575694444444437</v>
      </c>
    </row>
    <row r="86" spans="1:17" ht="12.6" customHeight="1">
      <c r="B86" s="84"/>
      <c r="D86" s="1195"/>
      <c r="E86" s="451"/>
      <c r="H86" s="436"/>
      <c r="I86" s="452"/>
      <c r="J86" s="452"/>
      <c r="K86" s="452"/>
      <c r="L86" s="452"/>
      <c r="M86" s="453"/>
      <c r="N86" s="452"/>
      <c r="O86" s="452"/>
    </row>
    <row r="87" spans="1:17" ht="12.6" customHeight="1">
      <c r="A87" s="392" t="s">
        <v>1308</v>
      </c>
      <c r="B87" s="84"/>
      <c r="D87" s="1196"/>
      <c r="E87" s="451"/>
      <c r="H87" s="436"/>
      <c r="I87" s="452"/>
      <c r="J87" s="452"/>
      <c r="K87" s="452"/>
      <c r="L87" s="452"/>
      <c r="M87" s="453"/>
      <c r="N87" s="452"/>
      <c r="O87" s="452"/>
    </row>
    <row r="88" spans="1:17" ht="12.6" customHeight="1">
      <c r="B88" s="84"/>
      <c r="C88" s="379" t="s">
        <v>1309</v>
      </c>
      <c r="D88" s="372">
        <v>1</v>
      </c>
      <c r="E88" s="454" t="s">
        <v>1260</v>
      </c>
      <c r="F88" s="414">
        <v>8010937193067</v>
      </c>
      <c r="H88" s="442">
        <v>1</v>
      </c>
      <c r="I88" s="455">
        <v>0.55759999999999998</v>
      </c>
      <c r="J88" s="455">
        <f>I88/2.2</f>
        <v>0.25345454545454543</v>
      </c>
      <c r="K88" s="455">
        <v>0.55759999999999998</v>
      </c>
      <c r="L88" s="455">
        <f>K88/2.2</f>
        <v>0.25345454545454543</v>
      </c>
      <c r="M88" s="456"/>
      <c r="N88" s="455"/>
      <c r="O88" s="455"/>
      <c r="Q88" s="806">
        <v>37.362499999999997</v>
      </c>
    </row>
    <row r="89" spans="1:17" ht="12.6" customHeight="1">
      <c r="B89" s="84"/>
      <c r="D89" s="1195"/>
      <c r="E89" s="451"/>
      <c r="H89" s="436"/>
      <c r="I89" s="452"/>
      <c r="J89" s="452"/>
      <c r="K89" s="452"/>
      <c r="L89" s="452"/>
      <c r="M89" s="453"/>
      <c r="N89" s="452"/>
      <c r="O89" s="452"/>
    </row>
    <row r="90" spans="1:17" ht="12.6" customHeight="1">
      <c r="A90" s="392" t="s">
        <v>1310</v>
      </c>
      <c r="B90" s="84"/>
      <c r="D90" s="1196"/>
      <c r="E90" s="451"/>
      <c r="H90" s="436"/>
      <c r="I90" s="452"/>
      <c r="J90" s="452"/>
      <c r="K90" s="452"/>
      <c r="L90" s="452"/>
      <c r="M90" s="453"/>
      <c r="N90" s="452"/>
      <c r="O90" s="452"/>
    </row>
    <row r="91" spans="1:17" ht="12.6" customHeight="1">
      <c r="B91" s="84"/>
      <c r="C91" s="379" t="s">
        <v>1311</v>
      </c>
      <c r="D91" s="372">
        <v>1</v>
      </c>
      <c r="E91" s="454" t="s">
        <v>1260</v>
      </c>
      <c r="F91" s="413">
        <v>8010937193821</v>
      </c>
      <c r="G91" s="413">
        <v>68010937193823</v>
      </c>
      <c r="H91" s="442">
        <v>30</v>
      </c>
      <c r="I91" s="455">
        <v>0.25669999999999998</v>
      </c>
      <c r="J91" s="455">
        <f>I91/2.2</f>
        <v>0.11668181818181816</v>
      </c>
      <c r="K91" s="455">
        <v>7.7009999999999996</v>
      </c>
      <c r="L91" s="455">
        <f>K91/2.2</f>
        <v>3.500454545454545</v>
      </c>
      <c r="M91" s="456"/>
      <c r="N91" s="455"/>
      <c r="O91" s="455"/>
      <c r="Q91" s="806">
        <v>13.912500000000001</v>
      </c>
    </row>
    <row r="92" spans="1:17" ht="12.6" customHeight="1">
      <c r="B92" s="84"/>
      <c r="D92" s="1195"/>
      <c r="E92" s="451"/>
      <c r="H92" s="436"/>
      <c r="I92" s="452"/>
      <c r="J92" s="452"/>
      <c r="K92" s="452"/>
      <c r="L92" s="452"/>
      <c r="M92" s="453"/>
      <c r="N92" s="452"/>
      <c r="O92" s="452"/>
    </row>
    <row r="93" spans="1:17" ht="12.6" customHeight="1">
      <c r="A93" s="392" t="s">
        <v>1312</v>
      </c>
      <c r="B93" s="84"/>
      <c r="D93" s="1196"/>
      <c r="E93" s="451"/>
      <c r="H93" s="436"/>
      <c r="I93" s="452"/>
      <c r="J93" s="452"/>
      <c r="K93" s="452"/>
      <c r="L93" s="452"/>
      <c r="M93" s="453"/>
      <c r="N93" s="452"/>
      <c r="O93" s="452"/>
    </row>
    <row r="94" spans="1:17" ht="12.6" customHeight="1">
      <c r="B94" s="84"/>
      <c r="C94" s="379" t="s">
        <v>1313</v>
      </c>
      <c r="D94" s="372">
        <v>1</v>
      </c>
      <c r="E94" s="454" t="s">
        <v>1260</v>
      </c>
      <c r="F94" s="413">
        <v>8010937193838</v>
      </c>
      <c r="G94" s="413">
        <v>68010937193830</v>
      </c>
      <c r="H94" s="442">
        <v>4</v>
      </c>
      <c r="I94" s="455">
        <v>0.5252</v>
      </c>
      <c r="J94" s="455">
        <f>I94/2.2</f>
        <v>0.2387272727272727</v>
      </c>
      <c r="K94" s="455">
        <v>2.1008</v>
      </c>
      <c r="L94" s="455">
        <f>K94/2.2</f>
        <v>0.95490909090909082</v>
      </c>
      <c r="M94" s="456"/>
      <c r="N94" s="455"/>
      <c r="O94" s="455"/>
    </row>
    <row r="95" spans="1:17" ht="12.6" customHeight="1">
      <c r="B95" s="84"/>
      <c r="D95" s="1195"/>
      <c r="E95" s="451"/>
      <c r="H95" s="436"/>
      <c r="I95" s="452"/>
      <c r="J95" s="452"/>
      <c r="K95" s="452"/>
      <c r="L95" s="452"/>
      <c r="M95" s="453"/>
      <c r="N95" s="452"/>
      <c r="O95" s="452"/>
      <c r="Q95" s="806">
        <v>0</v>
      </c>
    </row>
    <row r="96" spans="1:17" ht="12.6" customHeight="1">
      <c r="A96" s="392" t="s">
        <v>1314</v>
      </c>
      <c r="B96" s="84"/>
      <c r="D96" s="1195"/>
      <c r="E96" s="451"/>
      <c r="H96" s="436"/>
      <c r="I96" s="452"/>
      <c r="J96" s="452"/>
      <c r="K96" s="452"/>
      <c r="L96" s="452"/>
      <c r="M96" s="453"/>
      <c r="N96" s="452"/>
      <c r="O96" s="452"/>
    </row>
    <row r="97" spans="1:17" ht="12.6" customHeight="1">
      <c r="B97" s="84"/>
      <c r="C97" s="379" t="s">
        <v>1315</v>
      </c>
      <c r="D97" s="372">
        <v>1</v>
      </c>
      <c r="E97" s="454" t="s">
        <v>1260</v>
      </c>
      <c r="F97" s="413">
        <v>8010937193845</v>
      </c>
      <c r="G97" s="413">
        <v>68010937193847</v>
      </c>
      <c r="H97" s="442">
        <v>50</v>
      </c>
      <c r="I97" s="455">
        <v>9.3299999999999994E-2</v>
      </c>
      <c r="J97" s="455">
        <f>I97/2.2</f>
        <v>4.2409090909090903E-2</v>
      </c>
      <c r="K97" s="455">
        <v>4.665</v>
      </c>
      <c r="L97" s="455">
        <f>K97/2.2</f>
        <v>2.1204545454545451</v>
      </c>
      <c r="M97" s="456"/>
      <c r="N97" s="455"/>
      <c r="O97" s="455"/>
      <c r="Q97" s="806">
        <v>4.1756944444444448</v>
      </c>
    </row>
    <row r="98" spans="1:17" ht="12.6" customHeight="1">
      <c r="B98" s="84"/>
      <c r="E98" s="451"/>
      <c r="H98" s="436"/>
      <c r="I98" s="452"/>
      <c r="J98" s="452"/>
      <c r="K98" s="452"/>
      <c r="L98" s="452"/>
      <c r="M98" s="453"/>
      <c r="N98" s="452"/>
      <c r="O98" s="452"/>
    </row>
    <row r="99" spans="1:17" ht="12.6" customHeight="1">
      <c r="A99" s="392" t="s">
        <v>1316</v>
      </c>
      <c r="B99" s="128"/>
      <c r="E99" s="1201"/>
      <c r="H99" s="1180"/>
      <c r="I99" s="1203"/>
      <c r="J99" s="1203"/>
      <c r="K99" s="1203"/>
      <c r="L99" s="1203"/>
      <c r="M99" s="453"/>
      <c r="N99" s="1203"/>
      <c r="O99" s="1203"/>
    </row>
    <row r="100" spans="1:17" ht="12.6" customHeight="1">
      <c r="B100" s="84"/>
      <c r="C100" s="379" t="s">
        <v>1317</v>
      </c>
      <c r="D100" s="372">
        <v>1</v>
      </c>
      <c r="E100" s="454" t="s">
        <v>1260</v>
      </c>
      <c r="F100" s="413">
        <v>8010937193869</v>
      </c>
      <c r="G100" s="413">
        <v>68010937193861</v>
      </c>
      <c r="H100" s="442">
        <v>30</v>
      </c>
      <c r="I100" s="455">
        <v>0.25669999999999998</v>
      </c>
      <c r="J100" s="455">
        <f>I100/2.2</f>
        <v>0.11668181818181816</v>
      </c>
      <c r="K100" s="455">
        <v>7.7009999999999996</v>
      </c>
      <c r="L100" s="455">
        <f>K100/2.2</f>
        <v>3.500454545454545</v>
      </c>
      <c r="M100" s="456"/>
      <c r="N100" s="455"/>
      <c r="O100" s="455"/>
      <c r="Q100" s="806">
        <v>22.861805555555556</v>
      </c>
    </row>
    <row r="101" spans="1:17" ht="12.6" customHeight="1">
      <c r="B101" s="84"/>
      <c r="D101" s="1195"/>
      <c r="E101" s="451"/>
      <c r="H101" s="436"/>
      <c r="I101" s="452"/>
      <c r="J101" s="452"/>
      <c r="K101" s="452"/>
      <c r="L101" s="452"/>
      <c r="M101" s="453"/>
      <c r="N101" s="452"/>
      <c r="O101" s="452"/>
    </row>
    <row r="102" spans="1:17" ht="12.6" customHeight="1">
      <c r="A102" s="392" t="s">
        <v>1318</v>
      </c>
      <c r="B102" s="84"/>
      <c r="D102" s="1195"/>
      <c r="E102" s="451"/>
      <c r="H102" s="436"/>
      <c r="I102" s="452"/>
      <c r="J102" s="452"/>
      <c r="K102" s="452"/>
      <c r="L102" s="452"/>
      <c r="M102" s="453"/>
      <c r="N102" s="452"/>
      <c r="O102" s="452"/>
    </row>
    <row r="103" spans="1:17" ht="12.6" customHeight="1">
      <c r="B103" s="84"/>
      <c r="C103" s="379" t="s">
        <v>1319</v>
      </c>
      <c r="D103" s="372">
        <v>1</v>
      </c>
      <c r="E103" s="454" t="s">
        <v>1260</v>
      </c>
      <c r="F103" s="413">
        <v>8010937193777</v>
      </c>
      <c r="G103" s="413">
        <v>68010937193779</v>
      </c>
      <c r="H103" s="442">
        <v>200</v>
      </c>
      <c r="I103" s="455">
        <v>2.3800000000000002E-2</v>
      </c>
      <c r="J103" s="455">
        <f>I103/2.2</f>
        <v>1.0818181818181819E-2</v>
      </c>
      <c r="K103" s="455">
        <v>4.7600000000000007</v>
      </c>
      <c r="L103" s="455">
        <f>K103/2.2</f>
        <v>2.1636363636363636</v>
      </c>
      <c r="M103" s="456"/>
      <c r="N103" s="455"/>
      <c r="O103" s="455"/>
      <c r="Q103" s="806">
        <v>1.2833333333333334</v>
      </c>
    </row>
    <row r="104" spans="1:17" ht="12.6" customHeight="1">
      <c r="B104" s="84"/>
      <c r="D104" s="1195"/>
      <c r="E104" s="451"/>
      <c r="H104" s="436"/>
      <c r="I104" s="452"/>
      <c r="J104" s="452"/>
      <c r="K104" s="452"/>
      <c r="L104" s="452"/>
      <c r="M104" s="453"/>
      <c r="N104" s="452"/>
      <c r="O104" s="452"/>
    </row>
    <row r="105" spans="1:17" ht="12.6" customHeight="1">
      <c r="A105" s="392" t="s">
        <v>1320</v>
      </c>
      <c r="B105" s="84"/>
      <c r="D105" s="1195"/>
      <c r="E105" s="451"/>
      <c r="H105" s="436"/>
      <c r="I105" s="452"/>
      <c r="J105" s="452"/>
      <c r="K105" s="452"/>
      <c r="L105" s="452"/>
      <c r="M105" s="453"/>
      <c r="N105" s="452"/>
      <c r="O105" s="452"/>
    </row>
    <row r="106" spans="1:17" ht="12.6" customHeight="1">
      <c r="B106" s="84"/>
      <c r="C106" s="379" t="s">
        <v>1321</v>
      </c>
      <c r="D106" s="372">
        <v>1</v>
      </c>
      <c r="E106" s="454" t="s">
        <v>1260</v>
      </c>
      <c r="F106" s="413">
        <v>8010937193852</v>
      </c>
      <c r="G106" s="413">
        <v>68010937193854</v>
      </c>
      <c r="H106" s="442">
        <v>100</v>
      </c>
      <c r="I106" s="455">
        <v>0.15909999999999999</v>
      </c>
      <c r="J106" s="455">
        <f>I106/2.2</f>
        <v>7.2318181818181809E-2</v>
      </c>
      <c r="K106" s="455">
        <v>15.909999999999998</v>
      </c>
      <c r="L106" s="455">
        <f>K106/2.2</f>
        <v>7.2318181818181806</v>
      </c>
      <c r="M106" s="456"/>
      <c r="N106" s="455"/>
      <c r="O106" s="455"/>
      <c r="Q106" s="806">
        <v>1.5215277777777778</v>
      </c>
    </row>
    <row r="107" spans="1:17" ht="12.6" customHeight="1">
      <c r="B107" s="84"/>
      <c r="D107" s="1195"/>
      <c r="E107" s="451"/>
      <c r="H107" s="436"/>
      <c r="I107" s="452"/>
      <c r="J107" s="452"/>
      <c r="K107" s="452"/>
      <c r="L107" s="452"/>
      <c r="M107" s="453"/>
      <c r="N107" s="452"/>
      <c r="O107" s="452"/>
    </row>
    <row r="108" spans="1:17" ht="12.6" customHeight="1">
      <c r="A108" s="392" t="s">
        <v>1322</v>
      </c>
      <c r="B108" s="84"/>
      <c r="D108" s="1195"/>
      <c r="E108" s="451"/>
      <c r="H108" s="436"/>
      <c r="I108" s="452"/>
      <c r="J108" s="452"/>
      <c r="K108" s="452"/>
      <c r="L108" s="452"/>
      <c r="M108" s="453"/>
      <c r="N108" s="452"/>
      <c r="O108" s="452"/>
    </row>
    <row r="109" spans="1:17" ht="12.6" customHeight="1">
      <c r="B109" s="84"/>
      <c r="C109" s="379" t="s">
        <v>1323</v>
      </c>
      <c r="D109" s="372">
        <v>1</v>
      </c>
      <c r="E109" s="454" t="s">
        <v>1260</v>
      </c>
      <c r="F109" s="413">
        <v>8010937193784</v>
      </c>
      <c r="G109" s="413">
        <v>68010937193786</v>
      </c>
      <c r="H109" s="442">
        <v>100</v>
      </c>
      <c r="I109" s="455">
        <v>4.65E-2</v>
      </c>
      <c r="J109" s="455">
        <f>I109/2.2</f>
        <v>2.1136363636363634E-2</v>
      </c>
      <c r="K109" s="455">
        <v>4.6500000000000004</v>
      </c>
      <c r="L109" s="455">
        <f>K109/2.2</f>
        <v>2.1136363636363638</v>
      </c>
      <c r="M109" s="456"/>
      <c r="N109" s="455"/>
      <c r="O109" s="455"/>
      <c r="Q109" s="806">
        <v>1.4</v>
      </c>
    </row>
    <row r="110" spans="1:17" ht="12.6" customHeight="1">
      <c r="B110" s="84"/>
      <c r="D110" s="1195"/>
      <c r="E110" s="451"/>
      <c r="H110" s="436"/>
      <c r="I110" s="452"/>
      <c r="J110" s="452"/>
      <c r="K110" s="452"/>
      <c r="L110" s="452"/>
      <c r="M110" s="453"/>
      <c r="N110" s="452"/>
      <c r="O110" s="452"/>
    </row>
    <row r="111" spans="1:17" ht="12.6" customHeight="1">
      <c r="A111" s="392" t="s">
        <v>1324</v>
      </c>
      <c r="B111" s="84"/>
      <c r="D111" s="1195"/>
      <c r="E111" s="451"/>
      <c r="H111" s="436"/>
      <c r="I111" s="452"/>
      <c r="J111" s="452"/>
      <c r="K111" s="452"/>
      <c r="L111" s="452"/>
      <c r="M111" s="453"/>
      <c r="N111" s="452"/>
      <c r="O111" s="452"/>
    </row>
    <row r="112" spans="1:17" ht="12.6" customHeight="1">
      <c r="B112" s="84"/>
      <c r="C112" s="379" t="s">
        <v>1325</v>
      </c>
      <c r="D112" s="372">
        <v>1</v>
      </c>
      <c r="E112" s="454" t="s">
        <v>1260</v>
      </c>
      <c r="F112" s="413">
        <v>8010937193791</v>
      </c>
      <c r="G112" s="413">
        <v>68010937193793</v>
      </c>
      <c r="H112" s="442">
        <v>100</v>
      </c>
      <c r="I112" s="455">
        <v>0.15909999999999999</v>
      </c>
      <c r="J112" s="455">
        <f>I112/2.2</f>
        <v>7.2318181818181809E-2</v>
      </c>
      <c r="K112" s="455">
        <v>15.909999999999998</v>
      </c>
      <c r="L112" s="455">
        <f>K112/2.2</f>
        <v>7.2318181818181806</v>
      </c>
      <c r="M112" s="456"/>
      <c r="N112" s="455"/>
      <c r="O112" s="455"/>
      <c r="Q112" s="806">
        <v>2.1097222222222221</v>
      </c>
    </row>
    <row r="113" spans="1:17" ht="12.6" customHeight="1">
      <c r="B113" s="84"/>
      <c r="D113" s="1195"/>
      <c r="E113" s="451"/>
      <c r="H113" s="436"/>
      <c r="I113" s="452"/>
      <c r="J113" s="452"/>
      <c r="K113" s="452"/>
      <c r="L113" s="452"/>
      <c r="M113" s="453"/>
      <c r="N113" s="452"/>
      <c r="O113" s="452"/>
    </row>
    <row r="114" spans="1:17" ht="12.6" customHeight="1">
      <c r="A114" s="392" t="s">
        <v>1326</v>
      </c>
      <c r="B114" s="84"/>
      <c r="D114" s="1195"/>
      <c r="E114" s="451"/>
      <c r="H114" s="436"/>
      <c r="I114" s="452"/>
      <c r="J114" s="452"/>
      <c r="K114" s="452"/>
      <c r="L114" s="452"/>
      <c r="M114" s="453"/>
      <c r="N114" s="452"/>
      <c r="O114" s="452"/>
    </row>
    <row r="115" spans="1:17" ht="12.6" customHeight="1">
      <c r="B115" s="84"/>
      <c r="C115" s="379" t="s">
        <v>1327</v>
      </c>
      <c r="D115" s="372">
        <v>1</v>
      </c>
      <c r="E115" s="454" t="s">
        <v>1260</v>
      </c>
      <c r="F115" s="413">
        <v>8010937193029</v>
      </c>
      <c r="G115" s="413">
        <v>68010937193021</v>
      </c>
      <c r="H115" s="442">
        <v>1</v>
      </c>
      <c r="I115" s="455">
        <v>0.55759999999999998</v>
      </c>
      <c r="J115" s="455">
        <f>I115/2.2</f>
        <v>0.25345454545454543</v>
      </c>
      <c r="K115" s="455">
        <v>0.55759999999999998</v>
      </c>
      <c r="L115" s="455">
        <f>K115/2.2</f>
        <v>0.25345454545454543</v>
      </c>
      <c r="M115" s="456"/>
      <c r="N115" s="455"/>
      <c r="O115" s="455"/>
      <c r="Q115" s="806">
        <v>231.87986111111113</v>
      </c>
    </row>
    <row r="116" spans="1:17" ht="12.6" customHeight="1">
      <c r="B116" s="84"/>
      <c r="D116" s="1195"/>
      <c r="E116" s="451"/>
      <c r="H116" s="436"/>
      <c r="I116" s="452"/>
      <c r="J116" s="452"/>
      <c r="K116" s="452"/>
      <c r="L116" s="452"/>
      <c r="M116" s="453"/>
      <c r="N116" s="452"/>
      <c r="O116" s="452"/>
    </row>
    <row r="117" spans="1:17" ht="12.6" customHeight="1">
      <c r="A117" s="392" t="s">
        <v>1328</v>
      </c>
      <c r="B117" s="84"/>
      <c r="D117" s="1195"/>
      <c r="E117" s="451"/>
      <c r="H117" s="436"/>
      <c r="I117" s="452"/>
      <c r="J117" s="452"/>
      <c r="K117" s="452"/>
      <c r="L117" s="452"/>
      <c r="M117" s="453"/>
      <c r="N117" s="452"/>
      <c r="O117" s="452"/>
    </row>
    <row r="118" spans="1:17" ht="12.6" customHeight="1">
      <c r="B118" s="84"/>
      <c r="C118" s="379" t="s">
        <v>1329</v>
      </c>
      <c r="D118" s="372">
        <v>1</v>
      </c>
      <c r="E118" s="454" t="s">
        <v>1260</v>
      </c>
      <c r="F118" s="414">
        <v>8010937193043</v>
      </c>
      <c r="H118" s="442">
        <v>1</v>
      </c>
      <c r="I118" s="455">
        <v>0.55759999999999998</v>
      </c>
      <c r="J118" s="455">
        <f>I118/2.2</f>
        <v>0.25345454545454543</v>
      </c>
      <c r="K118" s="455">
        <v>0.55759999999999998</v>
      </c>
      <c r="L118" s="455">
        <f>K118/2.2</f>
        <v>0.25345454545454543</v>
      </c>
      <c r="M118" s="456"/>
      <c r="N118" s="455"/>
      <c r="O118" s="455"/>
      <c r="Q118" s="806">
        <v>206.11597222222224</v>
      </c>
    </row>
    <row r="119" spans="1:17" ht="12.6" customHeight="1">
      <c r="B119" s="84"/>
      <c r="D119" s="1195"/>
      <c r="E119" s="451"/>
      <c r="H119" s="436"/>
      <c r="I119" s="452"/>
      <c r="J119" s="452"/>
      <c r="K119" s="452"/>
      <c r="L119" s="452"/>
      <c r="M119" s="453"/>
      <c r="N119" s="452"/>
      <c r="O119" s="452"/>
    </row>
    <row r="120" spans="1:17" ht="12.6" customHeight="1">
      <c r="A120" s="392" t="s">
        <v>1330</v>
      </c>
      <c r="B120" s="84"/>
      <c r="D120" s="1195"/>
      <c r="E120" s="451"/>
      <c r="H120" s="436"/>
      <c r="I120" s="452"/>
      <c r="J120" s="452"/>
      <c r="K120" s="452"/>
      <c r="L120" s="452"/>
      <c r="M120" s="453"/>
      <c r="N120" s="452"/>
      <c r="O120" s="452"/>
    </row>
    <row r="121" spans="1:17" ht="12.6" customHeight="1">
      <c r="A121" s="393"/>
      <c r="B121" s="84"/>
      <c r="C121" s="379" t="s">
        <v>1331</v>
      </c>
      <c r="D121" s="372">
        <v>1</v>
      </c>
      <c r="E121" s="454" t="s">
        <v>1260</v>
      </c>
      <c r="F121" s="414">
        <v>8010937193050</v>
      </c>
      <c r="H121" s="442">
        <v>1</v>
      </c>
      <c r="I121" s="455">
        <v>0.55759999999999998</v>
      </c>
      <c r="J121" s="455">
        <f>I121/2.2</f>
        <v>0.25345454545454543</v>
      </c>
      <c r="K121" s="455">
        <v>0.55759999999999998</v>
      </c>
      <c r="L121" s="455">
        <f>K121/2.2</f>
        <v>0.25345454545454543</v>
      </c>
      <c r="M121" s="456"/>
      <c r="N121" s="455"/>
      <c r="O121" s="455"/>
      <c r="Q121" s="806">
        <v>19.327777777777779</v>
      </c>
    </row>
    <row r="122" spans="1:17" ht="12.6" customHeight="1">
      <c r="A122" s="394"/>
      <c r="B122" s="75"/>
      <c r="C122" s="1204"/>
      <c r="D122" s="1167"/>
      <c r="E122" s="1168"/>
      <c r="H122" s="436"/>
      <c r="I122" s="452"/>
      <c r="J122" s="452"/>
      <c r="K122" s="452"/>
      <c r="L122" s="452"/>
      <c r="M122" s="453"/>
      <c r="N122" s="452"/>
      <c r="O122" s="452"/>
    </row>
    <row r="123" spans="1:17" ht="9" customHeight="1">
      <c r="A123" s="394"/>
      <c r="B123" s="75"/>
      <c r="C123" s="1194"/>
      <c r="D123" s="641"/>
      <c r="E123" s="451"/>
      <c r="H123" s="436"/>
      <c r="I123" s="452"/>
      <c r="J123" s="452"/>
      <c r="K123" s="452"/>
      <c r="L123" s="452"/>
      <c r="M123" s="453"/>
      <c r="N123" s="452"/>
      <c r="O123" s="452"/>
    </row>
    <row r="124" spans="1:17" ht="19.5" customHeight="1">
      <c r="A124" s="122"/>
      <c r="B124" s="80"/>
      <c r="C124" s="86"/>
      <c r="D124" s="395" t="s">
        <v>1017</v>
      </c>
      <c r="E124" s="82"/>
      <c r="H124" s="88"/>
      <c r="I124" s="377"/>
      <c r="J124" s="377"/>
      <c r="K124" s="377"/>
      <c r="L124" s="377"/>
      <c r="M124" s="391"/>
      <c r="N124" s="377"/>
      <c r="O124" s="377"/>
    </row>
    <row r="125" spans="1:17" ht="12.6" customHeight="1">
      <c r="A125" s="393"/>
      <c r="B125" s="84"/>
      <c r="C125" s="640"/>
      <c r="D125" s="641"/>
      <c r="E125" s="642"/>
      <c r="H125" s="436"/>
      <c r="I125" s="452"/>
      <c r="J125" s="452"/>
      <c r="K125" s="452"/>
      <c r="L125" s="452"/>
      <c r="M125" s="453"/>
      <c r="N125" s="452"/>
      <c r="O125" s="452"/>
    </row>
    <row r="126" spans="1:17">
      <c r="A126" s="43"/>
      <c r="B126" s="820"/>
      <c r="C126" s="820"/>
      <c r="D126" s="820"/>
      <c r="E126" s="820"/>
      <c r="H126" s="820"/>
      <c r="I126" s="1205"/>
      <c r="J126" s="1205"/>
      <c r="K126" s="1205"/>
      <c r="L126" s="1205"/>
      <c r="M126" s="820"/>
      <c r="N126" s="396"/>
      <c r="O126" s="396"/>
    </row>
    <row r="127" spans="1:17" ht="23.25" customHeight="1">
      <c r="A127" s="606" t="s">
        <v>1332</v>
      </c>
      <c r="B127" s="607"/>
      <c r="C127" s="608"/>
      <c r="D127" s="397"/>
      <c r="E127" s="604" t="s">
        <v>1257</v>
      </c>
      <c r="H127" s="398"/>
      <c r="I127" s="382"/>
      <c r="J127" s="382"/>
      <c r="K127" s="382"/>
      <c r="L127" s="382"/>
      <c r="M127" s="383"/>
      <c r="N127" s="384"/>
      <c r="O127" s="384"/>
    </row>
    <row r="128" spans="1:17" ht="20.25" customHeight="1">
      <c r="A128" s="394"/>
      <c r="B128" s="75"/>
      <c r="C128" s="1194"/>
      <c r="D128" s="641"/>
      <c r="E128" s="451"/>
      <c r="H128" s="436"/>
      <c r="I128" s="452"/>
      <c r="J128" s="452"/>
      <c r="K128" s="452"/>
      <c r="L128" s="452"/>
      <c r="M128" s="453"/>
      <c r="N128" s="452"/>
      <c r="O128" s="452"/>
    </row>
    <row r="129" spans="1:17" ht="8.1" customHeight="1">
      <c r="A129" s="122"/>
      <c r="B129" s="80"/>
      <c r="C129" s="86"/>
      <c r="D129" s="87"/>
      <c r="E129" s="82"/>
      <c r="H129" s="88"/>
      <c r="I129" s="377"/>
      <c r="J129" s="377"/>
      <c r="K129" s="377"/>
      <c r="L129" s="377"/>
      <c r="M129" s="391"/>
      <c r="N129" s="377"/>
      <c r="O129" s="377"/>
    </row>
    <row r="130" spans="1:17" ht="12.6" customHeight="1">
      <c r="A130" s="399" t="s">
        <v>1333</v>
      </c>
      <c r="B130" s="80"/>
      <c r="C130" s="86"/>
      <c r="D130" s="87"/>
      <c r="E130" s="82"/>
      <c r="H130" s="88"/>
      <c r="I130" s="377"/>
      <c r="J130" s="377"/>
      <c r="K130" s="377"/>
      <c r="L130" s="377"/>
      <c r="M130" s="391"/>
      <c r="N130" s="377"/>
      <c r="O130" s="377"/>
    </row>
    <row r="131" spans="1:17" ht="18" customHeight="1">
      <c r="A131" s="393"/>
      <c r="B131" s="84"/>
      <c r="C131" s="1206" t="s">
        <v>1334</v>
      </c>
      <c r="D131" s="372">
        <v>1</v>
      </c>
      <c r="E131" s="454" t="s">
        <v>1260</v>
      </c>
      <c r="F131" s="413">
        <v>8010937193517</v>
      </c>
      <c r="G131" s="413">
        <v>68010937193519</v>
      </c>
      <c r="H131" s="442">
        <v>20</v>
      </c>
      <c r="I131" s="1207">
        <v>0.314</v>
      </c>
      <c r="J131" s="455">
        <f>I131/2.2</f>
        <v>0.1427272727272727</v>
      </c>
      <c r="K131" s="1207">
        <v>6.28</v>
      </c>
      <c r="L131" s="455">
        <f>K131/2.2</f>
        <v>2.8545454545454545</v>
      </c>
      <c r="M131" s="456"/>
      <c r="N131" s="455"/>
      <c r="O131" s="455"/>
      <c r="Q131" s="806">
        <v>2.2260000000000004</v>
      </c>
    </row>
    <row r="132" spans="1:17">
      <c r="A132" s="393"/>
      <c r="B132" s="84"/>
      <c r="D132" s="1195"/>
      <c r="E132" s="451"/>
      <c r="H132" s="436"/>
      <c r="I132" s="1208"/>
      <c r="J132" s="452"/>
      <c r="K132" s="1208"/>
      <c r="L132" s="452"/>
      <c r="M132" s="453"/>
      <c r="N132" s="452"/>
      <c r="O132" s="452"/>
    </row>
    <row r="133" spans="1:17">
      <c r="A133" s="268" t="s">
        <v>1335</v>
      </c>
      <c r="B133" s="84"/>
      <c r="D133" s="1196"/>
      <c r="E133" s="451"/>
      <c r="H133" s="436"/>
      <c r="I133" s="452"/>
      <c r="J133" s="452"/>
      <c r="K133" s="452"/>
      <c r="L133" s="452"/>
      <c r="M133" s="453"/>
      <c r="N133" s="452"/>
      <c r="O133" s="452"/>
    </row>
    <row r="134" spans="1:17">
      <c r="A134" s="394"/>
      <c r="B134" s="75"/>
      <c r="C134" s="379" t="s">
        <v>1336</v>
      </c>
      <c r="D134" s="372">
        <v>1</v>
      </c>
      <c r="E134" s="454" t="s">
        <v>1260</v>
      </c>
      <c r="F134" s="413">
        <v>8010937193500</v>
      </c>
      <c r="G134" s="413">
        <v>68010937193502</v>
      </c>
      <c r="H134" s="442">
        <v>20</v>
      </c>
      <c r="I134" s="1209">
        <v>0.14299999999999999</v>
      </c>
      <c r="J134" s="455">
        <f>I134/2.2</f>
        <v>6.4999999999999988E-2</v>
      </c>
      <c r="K134" s="1207">
        <v>2.86</v>
      </c>
      <c r="L134" s="455">
        <f>K134/2.2</f>
        <v>1.2999999999999998</v>
      </c>
      <c r="M134" s="456"/>
      <c r="N134" s="455"/>
      <c r="O134" s="455"/>
      <c r="Q134" s="806">
        <v>1.05</v>
      </c>
    </row>
    <row r="135" spans="1:17" ht="12.6" customHeight="1">
      <c r="A135" s="394"/>
      <c r="B135" s="75"/>
      <c r="C135" s="1210"/>
      <c r="D135" s="1167"/>
      <c r="E135" s="1168"/>
      <c r="H135" s="436"/>
      <c r="I135" s="452"/>
      <c r="J135" s="452"/>
      <c r="K135" s="452"/>
      <c r="L135" s="452"/>
      <c r="M135" s="453"/>
      <c r="N135" s="452"/>
      <c r="O135" s="452"/>
    </row>
    <row r="136" spans="1:17" ht="21" customHeight="1">
      <c r="A136" s="394"/>
      <c r="B136" s="75"/>
      <c r="C136" s="1194"/>
      <c r="D136" s="395" t="s">
        <v>1017</v>
      </c>
      <c r="E136" s="451"/>
      <c r="H136" s="436"/>
      <c r="I136" s="452"/>
      <c r="J136" s="452"/>
      <c r="K136" s="452"/>
      <c r="L136" s="452"/>
      <c r="M136" s="453"/>
      <c r="N136" s="452"/>
      <c r="O136" s="452"/>
    </row>
    <row r="137" spans="1:17" ht="12.6" customHeight="1">
      <c r="A137" s="122"/>
      <c r="B137" s="80"/>
      <c r="C137" s="86"/>
      <c r="D137" s="87"/>
      <c r="E137" s="82"/>
      <c r="H137" s="88"/>
      <c r="I137" s="377"/>
      <c r="J137" s="377"/>
      <c r="K137" s="377"/>
      <c r="L137" s="377"/>
      <c r="M137" s="391"/>
      <c r="N137" s="377"/>
      <c r="O137" s="377"/>
    </row>
    <row r="138" spans="1:17">
      <c r="A138" s="457"/>
      <c r="B138" s="372"/>
      <c r="C138" s="372"/>
      <c r="D138" s="372"/>
      <c r="E138" s="372"/>
      <c r="I138" s="458"/>
      <c r="J138" s="458"/>
      <c r="K138" s="458"/>
      <c r="L138" s="458"/>
      <c r="M138" s="372"/>
      <c r="N138" s="458"/>
      <c r="O138" s="458"/>
    </row>
    <row r="139" spans="1:17" ht="23.25" customHeight="1">
      <c r="A139" s="596" t="s">
        <v>198</v>
      </c>
      <c r="B139" s="597"/>
      <c r="C139" s="599"/>
      <c r="D139" s="443"/>
      <c r="E139" s="444"/>
      <c r="H139" s="460"/>
      <c r="I139" s="445"/>
      <c r="J139" s="445"/>
      <c r="K139" s="445"/>
      <c r="L139" s="419"/>
      <c r="N139"/>
      <c r="O139"/>
    </row>
    <row r="140" spans="1:17">
      <c r="A140" s="92"/>
      <c r="B140" s="446" t="s">
        <v>1337</v>
      </c>
      <c r="C140" s="94"/>
      <c r="D140" s="95"/>
      <c r="E140" s="447"/>
      <c r="H140" s="447"/>
      <c r="I140" s="445"/>
      <c r="J140" s="445"/>
      <c r="K140" s="445"/>
      <c r="L140" s="419"/>
      <c r="N140"/>
      <c r="O140"/>
    </row>
    <row r="141" spans="1:17">
      <c r="A141" s="448"/>
      <c r="B141" s="448"/>
      <c r="C141" s="449"/>
      <c r="D141" s="427"/>
      <c r="E141" s="445"/>
      <c r="H141" s="445"/>
      <c r="I141" s="445"/>
      <c r="J141" s="445"/>
      <c r="K141" s="445"/>
      <c r="L141" s="419"/>
      <c r="N141"/>
      <c r="O141"/>
    </row>
    <row r="142" spans="1:17">
      <c r="A142" s="392" t="s">
        <v>1338</v>
      </c>
      <c r="B142" s="84"/>
      <c r="C142" s="450"/>
      <c r="D142" s="451"/>
      <c r="E142" s="436"/>
      <c r="H142" s="452"/>
      <c r="I142" s="452"/>
      <c r="J142" s="452"/>
      <c r="K142" s="452"/>
      <c r="L142" s="453"/>
      <c r="M142" s="452"/>
      <c r="N142" s="452"/>
      <c r="O142"/>
    </row>
    <row r="143" spans="1:17">
      <c r="A143"/>
      <c r="B143" s="268"/>
      <c r="C143" s="605" t="s">
        <v>1339</v>
      </c>
      <c r="D143" s="372">
        <v>1</v>
      </c>
      <c r="E143" s="454" t="s">
        <v>1260</v>
      </c>
      <c r="F143" s="459">
        <v>8010937192954</v>
      </c>
      <c r="G143" s="459">
        <v>68010937192956</v>
      </c>
      <c r="H143" s="442">
        <v>1</v>
      </c>
      <c r="I143" s="455">
        <v>6.69</v>
      </c>
      <c r="J143" s="455">
        <f>I143/2.2</f>
        <v>3.040909090909091</v>
      </c>
      <c r="K143" s="455">
        <v>7.01</v>
      </c>
      <c r="L143" s="455">
        <f>K143/2.2</f>
        <v>3.1863636363636361</v>
      </c>
      <c r="M143" s="456">
        <v>132</v>
      </c>
      <c r="N143" s="455">
        <f>M143*K143</f>
        <v>925.31999999999994</v>
      </c>
      <c r="O143" s="455">
        <f>M143*L143</f>
        <v>420.59999999999997</v>
      </c>
      <c r="Q143" s="806">
        <v>27.982500000000002</v>
      </c>
    </row>
    <row r="144" spans="1:17">
      <c r="A144"/>
      <c r="C144" s="448"/>
      <c r="D144" s="427"/>
      <c r="E144" s="449"/>
      <c r="H144" s="427"/>
      <c r="I144" s="445"/>
      <c r="J144" s="445"/>
      <c r="K144" s="445"/>
      <c r="L144" s="445"/>
      <c r="M144" s="445"/>
      <c r="N144" s="419"/>
      <c r="O144"/>
    </row>
    <row r="145" spans="1:17">
      <c r="A145" s="392" t="s">
        <v>1340</v>
      </c>
      <c r="B145" s="84"/>
      <c r="C145" s="450"/>
      <c r="D145" s="451"/>
      <c r="E145" s="436"/>
      <c r="H145" s="452"/>
      <c r="I145" s="452"/>
      <c r="J145" s="452"/>
      <c r="K145" s="452"/>
      <c r="L145" s="453"/>
      <c r="M145" s="452"/>
      <c r="N145" s="452"/>
      <c r="O145"/>
    </row>
    <row r="146" spans="1:17">
      <c r="A146"/>
      <c r="B146" s="268"/>
      <c r="C146" s="605" t="s">
        <v>1341</v>
      </c>
      <c r="D146" s="372">
        <v>1</v>
      </c>
      <c r="E146" s="454" t="s">
        <v>1260</v>
      </c>
      <c r="F146" s="459">
        <v>8010937192961</v>
      </c>
      <c r="G146" s="459">
        <v>68010937192963</v>
      </c>
      <c r="H146" s="442">
        <v>27</v>
      </c>
      <c r="I146" s="455">
        <v>5.8999999999999997E-2</v>
      </c>
      <c r="J146" s="455">
        <f>I146/2.2</f>
        <v>2.6818181818181814E-2</v>
      </c>
      <c r="K146" s="455">
        <f>0.069*H146</f>
        <v>1.8630000000000002</v>
      </c>
      <c r="L146" s="455">
        <f>K146/2.2</f>
        <v>0.8468181818181818</v>
      </c>
      <c r="M146" s="456">
        <v>216</v>
      </c>
      <c r="N146" s="455">
        <f>M146*K146</f>
        <v>402.40800000000007</v>
      </c>
      <c r="O146" s="455">
        <f>M146*L146</f>
        <v>182.91272727272727</v>
      </c>
      <c r="Q146" s="806">
        <v>1.3125</v>
      </c>
    </row>
    <row r="147" spans="1:17">
      <c r="A147"/>
      <c r="C147" s="448"/>
      <c r="D147" s="427"/>
      <c r="E147" s="449"/>
      <c r="H147" s="427"/>
      <c r="I147" s="445"/>
      <c r="J147" s="445"/>
      <c r="K147" s="445"/>
      <c r="L147" s="445"/>
      <c r="M147" s="445"/>
      <c r="N147" s="419"/>
      <c r="O147"/>
    </row>
    <row r="148" spans="1:17">
      <c r="A148" s="392" t="s">
        <v>1342</v>
      </c>
      <c r="B148" s="84"/>
      <c r="C148" s="450"/>
      <c r="D148" s="451"/>
      <c r="E148" s="436"/>
      <c r="H148" s="452"/>
      <c r="I148" s="452"/>
      <c r="J148" s="452"/>
      <c r="K148" s="452"/>
      <c r="L148" s="453"/>
      <c r="M148" s="452"/>
      <c r="N148" s="452"/>
      <c r="O148"/>
    </row>
    <row r="149" spans="1:17">
      <c r="A149"/>
      <c r="B149" s="268"/>
      <c r="C149" s="605" t="s">
        <v>1343</v>
      </c>
      <c r="D149" s="372">
        <v>1</v>
      </c>
      <c r="E149" s="454" t="s">
        <v>1260</v>
      </c>
      <c r="F149" s="459">
        <v>8010937192978</v>
      </c>
      <c r="G149" s="459">
        <v>68010937192970</v>
      </c>
      <c r="H149" s="442">
        <v>100</v>
      </c>
      <c r="I149" s="455">
        <v>0.06</v>
      </c>
      <c r="J149" s="455">
        <f>I149/2.2</f>
        <v>2.7272727272727268E-2</v>
      </c>
      <c r="K149" s="455">
        <f>0.069*H149</f>
        <v>6.9</v>
      </c>
      <c r="L149" s="455">
        <f>K149/2.2</f>
        <v>3.1363636363636362</v>
      </c>
      <c r="M149" s="456">
        <v>72</v>
      </c>
      <c r="N149" s="455">
        <f>M149*K149</f>
        <v>496.8</v>
      </c>
      <c r="O149" s="455">
        <f>M149*L149</f>
        <v>225.81818181818181</v>
      </c>
      <c r="Q149" s="806">
        <v>1.6800000000000002</v>
      </c>
    </row>
    <row r="150" spans="1:17">
      <c r="A150"/>
      <c r="C150" s="448"/>
      <c r="D150" s="427"/>
      <c r="E150" s="449"/>
      <c r="H150" s="427"/>
      <c r="I150" s="445"/>
      <c r="J150" s="445"/>
      <c r="K150" s="445"/>
      <c r="L150" s="445"/>
      <c r="M150" s="445"/>
      <c r="N150" s="419"/>
      <c r="O150"/>
    </row>
  </sheetData>
  <mergeCells count="3">
    <mergeCell ref="D1:E1"/>
    <mergeCell ref="A4:O4"/>
    <mergeCell ref="D77:E77"/>
  </mergeCells>
  <pageMargins left="0.75" right="0.25" top="0.5" bottom="0.5" header="0.3" footer="0.3"/>
  <pageSetup scale="59" firstPageNumber="15" fitToHeight="0" orientation="landscape" useFirstPageNumber="1" r:id="rId1"/>
  <headerFooter>
    <oddHeader>&amp;C&amp;"Arial,Bold"&amp;18Tile and Stone Installation Systems - MAPEI 2026 U.S. Price List</oddHeader>
    <oddFooter>&amp;LPrice List Effective: February 1, 2026
Master Document&amp;C&amp;P+8&amp;RMAPEI Corporation</oddFooter>
  </headerFooter>
  <rowBreaks count="1" manualBreakCount="1">
    <brk id="76" max="2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8"/>
  <sheetViews>
    <sheetView view="pageBreakPreview" zoomScale="70" zoomScaleNormal="100" zoomScaleSheetLayoutView="70" zoomScalePageLayoutView="70" workbookViewId="0">
      <selection activeCell="A53" sqref="A53"/>
    </sheetView>
  </sheetViews>
  <sheetFormatPr defaultRowHeight="12.6"/>
  <cols>
    <col min="1" max="1" width="44.140625" customWidth="1"/>
    <col min="2" max="16" width="10.42578125" customWidth="1"/>
    <col min="17" max="17" width="12.42578125" customWidth="1"/>
  </cols>
  <sheetData>
    <row r="1" spans="1:18" ht="12.75" customHeight="1">
      <c r="A1" s="1256"/>
      <c r="B1" s="1258" t="s">
        <v>1344</v>
      </c>
      <c r="C1" s="1258"/>
      <c r="D1" s="1258"/>
      <c r="E1" s="1258"/>
      <c r="F1" s="1258"/>
      <c r="G1" s="1258"/>
      <c r="H1" s="1258"/>
      <c r="I1" s="1258"/>
      <c r="J1" s="1258"/>
      <c r="K1" s="1258"/>
      <c r="L1" s="1258"/>
      <c r="M1" s="1258"/>
      <c r="N1" s="1258"/>
      <c r="O1" s="1258"/>
      <c r="P1" s="1258"/>
      <c r="Q1" s="1258"/>
      <c r="R1" s="72"/>
    </row>
    <row r="2" spans="1:18" ht="12.75" customHeight="1">
      <c r="A2" s="1256"/>
      <c r="B2" s="1258"/>
      <c r="C2" s="1258"/>
      <c r="D2" s="1258"/>
      <c r="E2" s="1258"/>
      <c r="F2" s="1258"/>
      <c r="G2" s="1258"/>
      <c r="H2" s="1258"/>
      <c r="I2" s="1258"/>
      <c r="J2" s="1258"/>
      <c r="K2" s="1258"/>
      <c r="L2" s="1258"/>
      <c r="M2" s="1258"/>
      <c r="N2" s="1258"/>
      <c r="O2" s="1258"/>
      <c r="P2" s="1258"/>
      <c r="Q2" s="1258"/>
      <c r="R2" s="72"/>
    </row>
    <row r="3" spans="1:18" ht="13.5" customHeight="1" thickBot="1">
      <c r="A3" s="1257"/>
      <c r="B3" s="1259"/>
      <c r="C3" s="1259"/>
      <c r="D3" s="1259"/>
      <c r="E3" s="1259"/>
      <c r="F3" s="1259"/>
      <c r="G3" s="1259"/>
      <c r="H3" s="1259"/>
      <c r="I3" s="1259"/>
      <c r="J3" s="1259"/>
      <c r="K3" s="1259"/>
      <c r="L3" s="1259"/>
      <c r="M3" s="1259"/>
      <c r="N3" s="1259"/>
      <c r="O3" s="1259"/>
      <c r="P3" s="1259"/>
      <c r="Q3" s="1259"/>
      <c r="R3" s="72"/>
    </row>
    <row r="4" spans="1:18" ht="34.5">
      <c r="A4" s="1260" t="s">
        <v>1345</v>
      </c>
      <c r="B4" s="179" t="s">
        <v>1346</v>
      </c>
      <c r="C4" s="180" t="s">
        <v>1346</v>
      </c>
      <c r="D4" s="180" t="s">
        <v>1346</v>
      </c>
      <c r="E4" s="180" t="s">
        <v>1347</v>
      </c>
      <c r="F4" s="180" t="s">
        <v>125</v>
      </c>
      <c r="G4" s="180" t="s">
        <v>125</v>
      </c>
      <c r="H4" s="180" t="s">
        <v>127</v>
      </c>
      <c r="I4" s="180" t="s">
        <v>127</v>
      </c>
      <c r="J4" s="180" t="s">
        <v>128</v>
      </c>
      <c r="K4" s="180" t="s">
        <v>1348</v>
      </c>
      <c r="L4" s="180" t="s">
        <v>1348</v>
      </c>
      <c r="M4" s="180" t="s">
        <v>1349</v>
      </c>
      <c r="N4" s="193" t="s">
        <v>1350</v>
      </c>
      <c r="O4" s="180" t="s">
        <v>1351</v>
      </c>
      <c r="P4" s="180" t="s">
        <v>1352</v>
      </c>
      <c r="Q4" s="181" t="s">
        <v>1352</v>
      </c>
      <c r="R4" s="72"/>
    </row>
    <row r="5" spans="1:18" ht="23.1">
      <c r="A5" s="1261"/>
      <c r="B5" s="182" t="s">
        <v>1353</v>
      </c>
      <c r="C5" s="183" t="s">
        <v>1354</v>
      </c>
      <c r="D5" s="183" t="s">
        <v>1355</v>
      </c>
      <c r="E5" s="183" t="s">
        <v>1356</v>
      </c>
      <c r="F5" s="183" t="s">
        <v>1357</v>
      </c>
      <c r="G5" s="183" t="s">
        <v>1358</v>
      </c>
      <c r="H5" s="183" t="s">
        <v>1358</v>
      </c>
      <c r="I5" s="183" t="s">
        <v>1357</v>
      </c>
      <c r="J5" s="183" t="s">
        <v>1359</v>
      </c>
      <c r="K5" s="183" t="s">
        <v>1360</v>
      </c>
      <c r="L5" s="184" t="s">
        <v>1361</v>
      </c>
      <c r="M5" s="184" t="s">
        <v>1361</v>
      </c>
      <c r="N5" s="194" t="s">
        <v>1362</v>
      </c>
      <c r="O5" s="183" t="s">
        <v>1363</v>
      </c>
      <c r="P5" s="183" t="s">
        <v>1360</v>
      </c>
      <c r="Q5" s="184" t="s">
        <v>1361</v>
      </c>
      <c r="R5" s="72"/>
    </row>
    <row r="6" spans="1:18">
      <c r="A6" s="1261"/>
      <c r="B6" s="182" t="s">
        <v>1364</v>
      </c>
      <c r="C6" s="183" t="s">
        <v>1365</v>
      </c>
      <c r="D6" s="183" t="s">
        <v>1366</v>
      </c>
      <c r="E6" s="183" t="s">
        <v>1367</v>
      </c>
      <c r="F6" s="183" t="s">
        <v>1368</v>
      </c>
      <c r="G6" s="183" t="s">
        <v>1369</v>
      </c>
      <c r="H6" s="183" t="s">
        <v>1369</v>
      </c>
      <c r="I6" s="183" t="s">
        <v>1370</v>
      </c>
      <c r="J6" s="183" t="s">
        <v>1371</v>
      </c>
      <c r="K6" s="183" t="s">
        <v>1372</v>
      </c>
      <c r="L6" s="184" t="s">
        <v>1373</v>
      </c>
      <c r="M6" s="184" t="s">
        <v>1373</v>
      </c>
      <c r="N6" s="195" t="s">
        <v>1372</v>
      </c>
      <c r="O6" s="183" t="s">
        <v>1374</v>
      </c>
      <c r="P6" s="183" t="s">
        <v>1375</v>
      </c>
      <c r="Q6" s="184" t="s">
        <v>1376</v>
      </c>
      <c r="R6" s="72"/>
    </row>
    <row r="7" spans="1:18">
      <c r="A7" s="1262"/>
      <c r="B7" s="185" t="s">
        <v>1377</v>
      </c>
      <c r="C7" s="183" t="s">
        <v>1377</v>
      </c>
      <c r="D7" s="183" t="s">
        <v>1377</v>
      </c>
      <c r="E7" s="183" t="s">
        <v>1378</v>
      </c>
      <c r="F7" s="183" t="s">
        <v>1377</v>
      </c>
      <c r="G7" s="183" t="s">
        <v>1377</v>
      </c>
      <c r="H7" s="183" t="s">
        <v>1379</v>
      </c>
      <c r="I7" s="183" t="s">
        <v>1379</v>
      </c>
      <c r="J7" s="183" t="s">
        <v>1379</v>
      </c>
      <c r="K7" s="183" t="s">
        <v>1378</v>
      </c>
      <c r="L7" s="186" t="s">
        <v>1380</v>
      </c>
      <c r="M7" s="186" t="s">
        <v>1380</v>
      </c>
      <c r="N7" s="196" t="s">
        <v>1380</v>
      </c>
      <c r="O7" s="183" t="s">
        <v>1378</v>
      </c>
      <c r="P7" s="183" t="s">
        <v>1378</v>
      </c>
      <c r="Q7" s="184" t="s">
        <v>1380</v>
      </c>
      <c r="R7" s="72"/>
    </row>
    <row r="8" spans="1:18" ht="15" customHeight="1">
      <c r="A8" s="269" t="s">
        <v>857</v>
      </c>
      <c r="B8" s="270" t="s">
        <v>1381</v>
      </c>
      <c r="C8" s="350" t="s">
        <v>1382</v>
      </c>
      <c r="D8" s="350" t="s">
        <v>1382</v>
      </c>
      <c r="E8" s="270" t="s">
        <v>1381</v>
      </c>
      <c r="F8" s="350" t="s">
        <v>1382</v>
      </c>
      <c r="G8" s="350" t="s">
        <v>1382</v>
      </c>
      <c r="H8" s="350" t="s">
        <v>1382</v>
      </c>
      <c r="I8" s="350" t="s">
        <v>1382</v>
      </c>
      <c r="J8" s="270" t="s">
        <v>1381</v>
      </c>
      <c r="K8" s="350" t="s">
        <v>1382</v>
      </c>
      <c r="L8" s="350" t="s">
        <v>1382</v>
      </c>
      <c r="M8" s="270" t="s">
        <v>1381</v>
      </c>
      <c r="N8" s="270" t="s">
        <v>1381</v>
      </c>
      <c r="O8" s="270" t="s">
        <v>1381</v>
      </c>
      <c r="P8" s="270" t="s">
        <v>1381</v>
      </c>
      <c r="Q8" s="271" t="s">
        <v>1381</v>
      </c>
      <c r="R8" s="72"/>
    </row>
    <row r="9" spans="1:18" ht="15.75" customHeight="1">
      <c r="A9" s="269" t="s">
        <v>862</v>
      </c>
      <c r="B9" s="187" t="s">
        <v>1382</v>
      </c>
      <c r="C9" s="187" t="s">
        <v>1382</v>
      </c>
      <c r="D9" s="270" t="s">
        <v>1381</v>
      </c>
      <c r="E9" s="270" t="s">
        <v>1381</v>
      </c>
      <c r="F9" s="187" t="s">
        <v>1382</v>
      </c>
      <c r="G9" s="187" t="s">
        <v>1382</v>
      </c>
      <c r="H9" s="187" t="s">
        <v>1382</v>
      </c>
      <c r="I9" s="187" t="s">
        <v>1382</v>
      </c>
      <c r="J9" s="270" t="s">
        <v>1381</v>
      </c>
      <c r="K9" s="187" t="s">
        <v>1382</v>
      </c>
      <c r="L9" s="187" t="s">
        <v>1382</v>
      </c>
      <c r="M9" s="270" t="s">
        <v>1381</v>
      </c>
      <c r="N9" s="270" t="s">
        <v>1381</v>
      </c>
      <c r="O9" s="187" t="s">
        <v>1382</v>
      </c>
      <c r="P9" s="270" t="s">
        <v>1381</v>
      </c>
      <c r="Q9" s="272" t="s">
        <v>1382</v>
      </c>
      <c r="R9" s="72"/>
    </row>
    <row r="10" spans="1:18" ht="15.75" customHeight="1">
      <c r="A10" s="269" t="s">
        <v>866</v>
      </c>
      <c r="B10" s="187" t="s">
        <v>1382</v>
      </c>
      <c r="C10" s="187" t="s">
        <v>1382</v>
      </c>
      <c r="D10" s="187" t="s">
        <v>1382</v>
      </c>
      <c r="E10" s="270" t="s">
        <v>1381</v>
      </c>
      <c r="F10" s="187" t="s">
        <v>1382</v>
      </c>
      <c r="G10" s="187" t="s">
        <v>1382</v>
      </c>
      <c r="H10" s="187" t="s">
        <v>1382</v>
      </c>
      <c r="I10" s="187" t="s">
        <v>1382</v>
      </c>
      <c r="J10" s="270" t="s">
        <v>1381</v>
      </c>
      <c r="K10" s="187" t="s">
        <v>1382</v>
      </c>
      <c r="L10" s="187" t="s">
        <v>1382</v>
      </c>
      <c r="M10" s="270" t="s">
        <v>1381</v>
      </c>
      <c r="N10" s="270" t="s">
        <v>1381</v>
      </c>
      <c r="O10" s="270" t="s">
        <v>1381</v>
      </c>
      <c r="P10" s="270" t="s">
        <v>1381</v>
      </c>
      <c r="Q10" s="271" t="s">
        <v>1381</v>
      </c>
      <c r="R10" s="72"/>
    </row>
    <row r="11" spans="1:18" ht="15.75" customHeight="1">
      <c r="A11" s="269" t="s">
        <v>860</v>
      </c>
      <c r="B11" s="187" t="s">
        <v>1382</v>
      </c>
      <c r="C11" s="187" t="s">
        <v>1382</v>
      </c>
      <c r="D11" s="187" t="s">
        <v>1382</v>
      </c>
      <c r="E11" s="270" t="s">
        <v>1381</v>
      </c>
      <c r="F11" s="187" t="s">
        <v>1382</v>
      </c>
      <c r="G11" s="187" t="s">
        <v>1382</v>
      </c>
      <c r="H11" s="187" t="s">
        <v>1382</v>
      </c>
      <c r="I11" s="187" t="s">
        <v>1382</v>
      </c>
      <c r="J11" s="270" t="s">
        <v>1381</v>
      </c>
      <c r="K11" s="187" t="s">
        <v>1382</v>
      </c>
      <c r="L11" s="187" t="s">
        <v>1382</v>
      </c>
      <c r="M11" s="270" t="s">
        <v>1381</v>
      </c>
      <c r="N11" s="270" t="s">
        <v>1381</v>
      </c>
      <c r="O11" s="187" t="s">
        <v>1382</v>
      </c>
      <c r="P11" s="270" t="s">
        <v>1381</v>
      </c>
      <c r="Q11" s="272" t="s">
        <v>1382</v>
      </c>
      <c r="R11" s="72"/>
    </row>
    <row r="12" spans="1:18" ht="15.75" customHeight="1">
      <c r="A12" s="269" t="s">
        <v>876</v>
      </c>
      <c r="B12" s="270" t="s">
        <v>1381</v>
      </c>
      <c r="C12" s="270" t="s">
        <v>1381</v>
      </c>
      <c r="D12" s="270" t="s">
        <v>1381</v>
      </c>
      <c r="E12" s="270" t="s">
        <v>1381</v>
      </c>
      <c r="F12" s="187" t="s">
        <v>1382</v>
      </c>
      <c r="G12" s="187" t="s">
        <v>1382</v>
      </c>
      <c r="H12" s="187" t="s">
        <v>1382</v>
      </c>
      <c r="I12" s="187" t="s">
        <v>1382</v>
      </c>
      <c r="J12" s="270" t="s">
        <v>1381</v>
      </c>
      <c r="K12" s="187" t="s">
        <v>1382</v>
      </c>
      <c r="L12" s="187" t="s">
        <v>1382</v>
      </c>
      <c r="M12" s="270" t="s">
        <v>1381</v>
      </c>
      <c r="N12" s="270" t="s">
        <v>1381</v>
      </c>
      <c r="O12" s="270" t="s">
        <v>1381</v>
      </c>
      <c r="P12" s="270" t="s">
        <v>1381</v>
      </c>
      <c r="Q12" s="271" t="s">
        <v>1381</v>
      </c>
      <c r="R12" s="72"/>
    </row>
    <row r="13" spans="1:18" ht="15.75" customHeight="1">
      <c r="A13" s="269" t="s">
        <v>1383</v>
      </c>
      <c r="B13" s="270" t="s">
        <v>1381</v>
      </c>
      <c r="C13" s="270" t="s">
        <v>1381</v>
      </c>
      <c r="D13" s="270" t="s">
        <v>1381</v>
      </c>
      <c r="E13" s="270" t="s">
        <v>1381</v>
      </c>
      <c r="F13" s="187" t="s">
        <v>1382</v>
      </c>
      <c r="G13" s="187" t="s">
        <v>1382</v>
      </c>
      <c r="H13" s="187" t="s">
        <v>1382</v>
      </c>
      <c r="I13" s="187" t="s">
        <v>1382</v>
      </c>
      <c r="J13" s="270" t="s">
        <v>1381</v>
      </c>
      <c r="K13" s="187" t="s">
        <v>1382</v>
      </c>
      <c r="L13" s="187" t="s">
        <v>1382</v>
      </c>
      <c r="M13" s="270" t="s">
        <v>1381</v>
      </c>
      <c r="N13" s="270" t="s">
        <v>1381</v>
      </c>
      <c r="O13" s="270" t="s">
        <v>1381</v>
      </c>
      <c r="P13" s="270" t="s">
        <v>1381</v>
      </c>
      <c r="Q13" s="271" t="s">
        <v>1381</v>
      </c>
      <c r="R13" s="72"/>
    </row>
    <row r="14" spans="1:18" ht="15.75" customHeight="1">
      <c r="A14" s="269" t="s">
        <v>867</v>
      </c>
      <c r="B14" s="187" t="s">
        <v>1382</v>
      </c>
      <c r="C14" s="187" t="s">
        <v>1382</v>
      </c>
      <c r="D14" s="187" t="s">
        <v>1382</v>
      </c>
      <c r="E14" s="187" t="s">
        <v>1382</v>
      </c>
      <c r="F14" s="187" t="s">
        <v>1382</v>
      </c>
      <c r="G14" s="187" t="s">
        <v>1382</v>
      </c>
      <c r="H14" s="187" t="s">
        <v>1382</v>
      </c>
      <c r="I14" s="187" t="s">
        <v>1382</v>
      </c>
      <c r="J14" s="270" t="s">
        <v>1381</v>
      </c>
      <c r="K14" s="187" t="s">
        <v>1382</v>
      </c>
      <c r="L14" s="187" t="s">
        <v>1382</v>
      </c>
      <c r="M14" s="270" t="s">
        <v>1381</v>
      </c>
      <c r="N14" s="270" t="s">
        <v>1381</v>
      </c>
      <c r="O14" s="187" t="s">
        <v>1382</v>
      </c>
      <c r="P14" s="270" t="s">
        <v>1381</v>
      </c>
      <c r="Q14" s="272" t="s">
        <v>1382</v>
      </c>
      <c r="R14" s="72"/>
    </row>
    <row r="15" spans="1:18" ht="15.75" customHeight="1">
      <c r="A15" s="269" t="s">
        <v>868</v>
      </c>
      <c r="B15" s="187" t="s">
        <v>1382</v>
      </c>
      <c r="C15" s="187" t="s">
        <v>1382</v>
      </c>
      <c r="D15" s="270" t="s">
        <v>1381</v>
      </c>
      <c r="E15" s="187" t="s">
        <v>1382</v>
      </c>
      <c r="F15" s="187" t="s">
        <v>1382</v>
      </c>
      <c r="G15" s="187" t="s">
        <v>1382</v>
      </c>
      <c r="H15" s="187" t="s">
        <v>1382</v>
      </c>
      <c r="I15" s="187" t="s">
        <v>1382</v>
      </c>
      <c r="J15" s="270" t="s">
        <v>1381</v>
      </c>
      <c r="K15" s="187" t="s">
        <v>1382</v>
      </c>
      <c r="L15" s="187" t="s">
        <v>1382</v>
      </c>
      <c r="M15" s="270" t="s">
        <v>1381</v>
      </c>
      <c r="N15" s="270" t="s">
        <v>1381</v>
      </c>
      <c r="O15" s="187" t="s">
        <v>1382</v>
      </c>
      <c r="P15" s="270" t="s">
        <v>1381</v>
      </c>
      <c r="Q15" s="272" t="s">
        <v>1382</v>
      </c>
      <c r="R15" s="72"/>
    </row>
    <row r="16" spans="1:18" ht="15.75" customHeight="1">
      <c r="A16" s="269" t="s">
        <v>1384</v>
      </c>
      <c r="B16" s="187" t="s">
        <v>1382</v>
      </c>
      <c r="C16" s="187" t="s">
        <v>1382</v>
      </c>
      <c r="D16" s="187" t="s">
        <v>1382</v>
      </c>
      <c r="E16" s="270" t="s">
        <v>1381</v>
      </c>
      <c r="F16" s="187" t="s">
        <v>1382</v>
      </c>
      <c r="G16" s="187" t="s">
        <v>1382</v>
      </c>
      <c r="H16" s="187" t="s">
        <v>1382</v>
      </c>
      <c r="I16" s="187" t="s">
        <v>1382</v>
      </c>
      <c r="J16" s="270" t="s">
        <v>1381</v>
      </c>
      <c r="K16" s="187" t="s">
        <v>1382</v>
      </c>
      <c r="L16" s="187" t="s">
        <v>1382</v>
      </c>
      <c r="M16" s="270" t="s">
        <v>1381</v>
      </c>
      <c r="N16" s="270" t="s">
        <v>1381</v>
      </c>
      <c r="O16" s="270" t="s">
        <v>1381</v>
      </c>
      <c r="P16" s="270" t="s">
        <v>1381</v>
      </c>
      <c r="Q16" s="271" t="s">
        <v>1381</v>
      </c>
      <c r="R16" s="72"/>
    </row>
    <row r="17" spans="1:18" ht="15.75" customHeight="1">
      <c r="A17" s="269" t="s">
        <v>854</v>
      </c>
      <c r="B17" s="187" t="s">
        <v>1382</v>
      </c>
      <c r="C17" s="187" t="s">
        <v>1382</v>
      </c>
      <c r="D17" s="187" t="s">
        <v>1382</v>
      </c>
      <c r="E17" s="270" t="s">
        <v>1381</v>
      </c>
      <c r="F17" s="187" t="s">
        <v>1382</v>
      </c>
      <c r="G17" s="187" t="s">
        <v>1382</v>
      </c>
      <c r="H17" s="187" t="s">
        <v>1382</v>
      </c>
      <c r="I17" s="187" t="s">
        <v>1382</v>
      </c>
      <c r="J17" s="270" t="s">
        <v>1381</v>
      </c>
      <c r="K17" s="187" t="s">
        <v>1382</v>
      </c>
      <c r="L17" s="187" t="s">
        <v>1382</v>
      </c>
      <c r="M17" s="270" t="s">
        <v>1381</v>
      </c>
      <c r="N17" s="270" t="s">
        <v>1381</v>
      </c>
      <c r="O17" s="187" t="s">
        <v>1382</v>
      </c>
      <c r="P17" s="187" t="s">
        <v>1382</v>
      </c>
      <c r="Q17" s="272" t="s">
        <v>1382</v>
      </c>
      <c r="R17" s="72"/>
    </row>
    <row r="18" spans="1:18" ht="15.75" customHeight="1">
      <c r="A18" s="269" t="s">
        <v>858</v>
      </c>
      <c r="B18" s="270" t="s">
        <v>1381</v>
      </c>
      <c r="C18" s="187" t="s">
        <v>1382</v>
      </c>
      <c r="D18" s="187" t="s">
        <v>1382</v>
      </c>
      <c r="E18" s="270" t="s">
        <v>1381</v>
      </c>
      <c r="F18" s="187" t="s">
        <v>1382</v>
      </c>
      <c r="G18" s="187" t="s">
        <v>1382</v>
      </c>
      <c r="H18" s="187" t="s">
        <v>1382</v>
      </c>
      <c r="I18" s="187" t="s">
        <v>1382</v>
      </c>
      <c r="J18" s="270" t="s">
        <v>1381</v>
      </c>
      <c r="K18" s="187" t="s">
        <v>1382</v>
      </c>
      <c r="L18" s="187" t="s">
        <v>1382</v>
      </c>
      <c r="M18" s="270" t="s">
        <v>1381</v>
      </c>
      <c r="N18" s="270" t="s">
        <v>1381</v>
      </c>
      <c r="O18" s="187" t="s">
        <v>1382</v>
      </c>
      <c r="P18" s="187" t="s">
        <v>1382</v>
      </c>
      <c r="Q18" s="272" t="s">
        <v>1382</v>
      </c>
      <c r="R18" s="72"/>
    </row>
    <row r="19" spans="1:18" ht="15.75" customHeight="1">
      <c r="A19" s="269" t="s">
        <v>1385</v>
      </c>
      <c r="B19" s="187" t="s">
        <v>1382</v>
      </c>
      <c r="C19" s="187" t="s">
        <v>1382</v>
      </c>
      <c r="D19" s="187" t="s">
        <v>1382</v>
      </c>
      <c r="E19" s="270" t="s">
        <v>1381</v>
      </c>
      <c r="F19" s="187" t="s">
        <v>1382</v>
      </c>
      <c r="G19" s="187" t="s">
        <v>1382</v>
      </c>
      <c r="H19" s="187" t="s">
        <v>1382</v>
      </c>
      <c r="I19" s="187" t="s">
        <v>1382</v>
      </c>
      <c r="J19" s="270" t="s">
        <v>1381</v>
      </c>
      <c r="K19" s="187" t="s">
        <v>1382</v>
      </c>
      <c r="L19" s="187" t="s">
        <v>1382</v>
      </c>
      <c r="M19" s="270" t="s">
        <v>1381</v>
      </c>
      <c r="N19" s="270" t="s">
        <v>1381</v>
      </c>
      <c r="O19" s="187" t="s">
        <v>1382</v>
      </c>
      <c r="P19" s="270" t="s">
        <v>1381</v>
      </c>
      <c r="Q19" s="272" t="s">
        <v>1382</v>
      </c>
      <c r="R19" s="72"/>
    </row>
    <row r="20" spans="1:18" ht="15.75" customHeight="1">
      <c r="A20" s="269" t="s">
        <v>1386</v>
      </c>
      <c r="B20" s="187" t="s">
        <v>1382</v>
      </c>
      <c r="C20" s="187" t="s">
        <v>1382</v>
      </c>
      <c r="D20" s="270" t="s">
        <v>1381</v>
      </c>
      <c r="E20" s="270" t="s">
        <v>1381</v>
      </c>
      <c r="F20" s="187" t="s">
        <v>1382</v>
      </c>
      <c r="G20" s="187" t="s">
        <v>1382</v>
      </c>
      <c r="H20" s="187" t="s">
        <v>1382</v>
      </c>
      <c r="I20" s="187" t="s">
        <v>1382</v>
      </c>
      <c r="J20" s="270" t="s">
        <v>1381</v>
      </c>
      <c r="K20" s="187" t="s">
        <v>1382</v>
      </c>
      <c r="L20" s="187" t="s">
        <v>1382</v>
      </c>
      <c r="M20" s="270" t="s">
        <v>1381</v>
      </c>
      <c r="N20" s="270" t="s">
        <v>1381</v>
      </c>
      <c r="O20" s="187" t="s">
        <v>1382</v>
      </c>
      <c r="P20" s="270" t="s">
        <v>1381</v>
      </c>
      <c r="Q20" s="272" t="s">
        <v>1382</v>
      </c>
      <c r="R20" s="72"/>
    </row>
    <row r="21" spans="1:18" ht="15.75" customHeight="1">
      <c r="A21" s="269" t="s">
        <v>855</v>
      </c>
      <c r="B21" s="270" t="s">
        <v>1381</v>
      </c>
      <c r="C21" s="187" t="s">
        <v>1382</v>
      </c>
      <c r="D21" s="270" t="s">
        <v>1381</v>
      </c>
      <c r="E21" s="270" t="s">
        <v>1381</v>
      </c>
      <c r="F21" s="187" t="s">
        <v>1382</v>
      </c>
      <c r="G21" s="187" t="s">
        <v>1382</v>
      </c>
      <c r="H21" s="187" t="s">
        <v>1382</v>
      </c>
      <c r="I21" s="187" t="s">
        <v>1382</v>
      </c>
      <c r="J21" s="270" t="s">
        <v>1381</v>
      </c>
      <c r="K21" s="187" t="s">
        <v>1382</v>
      </c>
      <c r="L21" s="187" t="s">
        <v>1382</v>
      </c>
      <c r="M21" s="270" t="s">
        <v>1381</v>
      </c>
      <c r="N21" s="270" t="s">
        <v>1381</v>
      </c>
      <c r="O21" s="187" t="s">
        <v>1382</v>
      </c>
      <c r="P21" s="187" t="s">
        <v>1382</v>
      </c>
      <c r="Q21" s="272" t="s">
        <v>1382</v>
      </c>
      <c r="R21" s="72"/>
    </row>
    <row r="22" spans="1:18" ht="15.75" customHeight="1">
      <c r="A22" s="269" t="s">
        <v>861</v>
      </c>
      <c r="B22" s="187" t="s">
        <v>1382</v>
      </c>
      <c r="C22" s="187" t="s">
        <v>1382</v>
      </c>
      <c r="D22" s="187" t="s">
        <v>1382</v>
      </c>
      <c r="E22" s="270" t="s">
        <v>1381</v>
      </c>
      <c r="F22" s="187" t="s">
        <v>1382</v>
      </c>
      <c r="G22" s="187" t="s">
        <v>1382</v>
      </c>
      <c r="H22" s="187" t="s">
        <v>1382</v>
      </c>
      <c r="I22" s="187" t="s">
        <v>1382</v>
      </c>
      <c r="J22" s="270" t="s">
        <v>1381</v>
      </c>
      <c r="K22" s="187" t="s">
        <v>1382</v>
      </c>
      <c r="L22" s="187" t="s">
        <v>1382</v>
      </c>
      <c r="M22" s="270" t="s">
        <v>1381</v>
      </c>
      <c r="N22" s="270" t="s">
        <v>1381</v>
      </c>
      <c r="O22" s="270" t="s">
        <v>1381</v>
      </c>
      <c r="P22" s="270" t="s">
        <v>1381</v>
      </c>
      <c r="Q22" s="271" t="s">
        <v>1381</v>
      </c>
      <c r="R22" s="72"/>
    </row>
    <row r="23" spans="1:18" ht="15.75" customHeight="1">
      <c r="A23" s="269" t="s">
        <v>863</v>
      </c>
      <c r="B23" s="187" t="s">
        <v>1382</v>
      </c>
      <c r="C23" s="187" t="s">
        <v>1382</v>
      </c>
      <c r="D23" s="187" t="s">
        <v>1382</v>
      </c>
      <c r="E23" s="187" t="s">
        <v>1382</v>
      </c>
      <c r="F23" s="187" t="s">
        <v>1382</v>
      </c>
      <c r="G23" s="187" t="s">
        <v>1382</v>
      </c>
      <c r="H23" s="187" t="s">
        <v>1382</v>
      </c>
      <c r="I23" s="187" t="s">
        <v>1382</v>
      </c>
      <c r="J23" s="270" t="s">
        <v>1381</v>
      </c>
      <c r="K23" s="187" t="s">
        <v>1382</v>
      </c>
      <c r="L23" s="187" t="s">
        <v>1382</v>
      </c>
      <c r="M23" s="270" t="s">
        <v>1381</v>
      </c>
      <c r="N23" s="270" t="s">
        <v>1381</v>
      </c>
      <c r="O23" s="270" t="s">
        <v>1381</v>
      </c>
      <c r="P23" s="270" t="s">
        <v>1381</v>
      </c>
      <c r="Q23" s="271" t="s">
        <v>1381</v>
      </c>
      <c r="R23" s="72"/>
    </row>
    <row r="24" spans="1:18" ht="15.75" customHeight="1">
      <c r="A24" s="269" t="s">
        <v>879</v>
      </c>
      <c r="B24" s="270" t="s">
        <v>1381</v>
      </c>
      <c r="C24" s="270" t="s">
        <v>1381</v>
      </c>
      <c r="D24" s="270" t="s">
        <v>1381</v>
      </c>
      <c r="E24" s="270" t="s">
        <v>1381</v>
      </c>
      <c r="F24" s="187" t="s">
        <v>1382</v>
      </c>
      <c r="G24" s="187" t="s">
        <v>1382</v>
      </c>
      <c r="H24" s="187" t="s">
        <v>1382</v>
      </c>
      <c r="I24" s="187" t="s">
        <v>1382</v>
      </c>
      <c r="J24" s="270" t="s">
        <v>1381</v>
      </c>
      <c r="K24" s="187" t="s">
        <v>1382</v>
      </c>
      <c r="L24" s="187" t="s">
        <v>1382</v>
      </c>
      <c r="M24" s="270" t="s">
        <v>1381</v>
      </c>
      <c r="N24" s="270" t="s">
        <v>1381</v>
      </c>
      <c r="O24" s="270" t="s">
        <v>1381</v>
      </c>
      <c r="P24" s="270" t="s">
        <v>1381</v>
      </c>
      <c r="Q24" s="271" t="s">
        <v>1381</v>
      </c>
      <c r="R24" s="72"/>
    </row>
    <row r="25" spans="1:18" ht="15.75" customHeight="1">
      <c r="A25" s="269" t="s">
        <v>865</v>
      </c>
      <c r="B25" s="187" t="s">
        <v>1382</v>
      </c>
      <c r="C25" s="187" t="s">
        <v>1382</v>
      </c>
      <c r="D25" s="187" t="s">
        <v>1382</v>
      </c>
      <c r="E25" s="187" t="s">
        <v>1382</v>
      </c>
      <c r="F25" s="187" t="s">
        <v>1382</v>
      </c>
      <c r="G25" s="187" t="s">
        <v>1382</v>
      </c>
      <c r="H25" s="187" t="s">
        <v>1382</v>
      </c>
      <c r="I25" s="187" t="s">
        <v>1382</v>
      </c>
      <c r="J25" s="270" t="s">
        <v>1381</v>
      </c>
      <c r="K25" s="187" t="s">
        <v>1382</v>
      </c>
      <c r="L25" s="187" t="s">
        <v>1382</v>
      </c>
      <c r="M25" s="270" t="s">
        <v>1381</v>
      </c>
      <c r="N25" s="270" t="s">
        <v>1381</v>
      </c>
      <c r="O25" s="187" t="s">
        <v>1382</v>
      </c>
      <c r="P25" s="270" t="s">
        <v>1381</v>
      </c>
      <c r="Q25" s="272" t="s">
        <v>1382</v>
      </c>
      <c r="R25" s="72"/>
    </row>
    <row r="26" spans="1:18" ht="15.75" customHeight="1">
      <c r="A26" s="269" t="s">
        <v>856</v>
      </c>
      <c r="B26" s="270" t="s">
        <v>1381</v>
      </c>
      <c r="C26" s="187" t="s">
        <v>1382</v>
      </c>
      <c r="D26" s="270" t="s">
        <v>1381</v>
      </c>
      <c r="E26" s="270" t="s">
        <v>1381</v>
      </c>
      <c r="F26" s="187" t="s">
        <v>1382</v>
      </c>
      <c r="G26" s="187" t="s">
        <v>1382</v>
      </c>
      <c r="H26" s="187" t="s">
        <v>1382</v>
      </c>
      <c r="I26" s="187" t="s">
        <v>1382</v>
      </c>
      <c r="J26" s="270" t="s">
        <v>1381</v>
      </c>
      <c r="K26" s="187" t="s">
        <v>1382</v>
      </c>
      <c r="L26" s="187" t="s">
        <v>1382</v>
      </c>
      <c r="M26" s="270" t="s">
        <v>1381</v>
      </c>
      <c r="N26" s="270" t="s">
        <v>1381</v>
      </c>
      <c r="O26" s="270" t="s">
        <v>1381</v>
      </c>
      <c r="P26" s="270" t="s">
        <v>1381</v>
      </c>
      <c r="Q26" s="271" t="s">
        <v>1381</v>
      </c>
      <c r="R26" s="72"/>
    </row>
    <row r="27" spans="1:18" ht="15.75" customHeight="1">
      <c r="A27" s="269" t="s">
        <v>859</v>
      </c>
      <c r="B27" s="270" t="s">
        <v>1381</v>
      </c>
      <c r="C27" s="187" t="s">
        <v>1382</v>
      </c>
      <c r="D27" s="270" t="s">
        <v>1381</v>
      </c>
      <c r="E27" s="270" t="s">
        <v>1381</v>
      </c>
      <c r="F27" s="187" t="s">
        <v>1382</v>
      </c>
      <c r="G27" s="187" t="s">
        <v>1382</v>
      </c>
      <c r="H27" s="187" t="s">
        <v>1382</v>
      </c>
      <c r="I27" s="187" t="s">
        <v>1382</v>
      </c>
      <c r="J27" s="270" t="s">
        <v>1381</v>
      </c>
      <c r="K27" s="187" t="s">
        <v>1382</v>
      </c>
      <c r="L27" s="187" t="s">
        <v>1382</v>
      </c>
      <c r="M27" s="270" t="s">
        <v>1381</v>
      </c>
      <c r="N27" s="270" t="s">
        <v>1381</v>
      </c>
      <c r="O27" s="187" t="s">
        <v>1382</v>
      </c>
      <c r="P27" s="270" t="s">
        <v>1381</v>
      </c>
      <c r="Q27" s="272" t="s">
        <v>1382</v>
      </c>
      <c r="R27" s="72"/>
    </row>
    <row r="28" spans="1:18" ht="15.75" customHeight="1">
      <c r="A28" s="269" t="s">
        <v>888</v>
      </c>
      <c r="B28" s="270" t="s">
        <v>1381</v>
      </c>
      <c r="C28" s="270" t="s">
        <v>1381</v>
      </c>
      <c r="D28" s="270" t="s">
        <v>1381</v>
      </c>
      <c r="E28" s="270" t="s">
        <v>1381</v>
      </c>
      <c r="F28" s="187" t="s">
        <v>1382</v>
      </c>
      <c r="G28" s="187" t="s">
        <v>1382</v>
      </c>
      <c r="H28" s="187" t="s">
        <v>1382</v>
      </c>
      <c r="I28" s="187" t="s">
        <v>1382</v>
      </c>
      <c r="J28" s="270" t="s">
        <v>1381</v>
      </c>
      <c r="K28" s="187" t="s">
        <v>1382</v>
      </c>
      <c r="L28" s="187" t="s">
        <v>1382</v>
      </c>
      <c r="M28" s="270" t="s">
        <v>1381</v>
      </c>
      <c r="N28" s="270" t="s">
        <v>1381</v>
      </c>
      <c r="O28" s="270" t="s">
        <v>1381</v>
      </c>
      <c r="P28" s="270" t="s">
        <v>1381</v>
      </c>
      <c r="Q28" s="271" t="s">
        <v>1381</v>
      </c>
      <c r="R28" s="72"/>
    </row>
    <row r="29" spans="1:18" ht="15.75" customHeight="1">
      <c r="A29" s="269" t="s">
        <v>853</v>
      </c>
      <c r="B29" s="270" t="s">
        <v>1381</v>
      </c>
      <c r="C29" s="187" t="s">
        <v>1382</v>
      </c>
      <c r="D29" s="187" t="s">
        <v>1382</v>
      </c>
      <c r="E29" s="270" t="s">
        <v>1381</v>
      </c>
      <c r="F29" s="187" t="s">
        <v>1382</v>
      </c>
      <c r="G29" s="187" t="s">
        <v>1382</v>
      </c>
      <c r="H29" s="187" t="s">
        <v>1382</v>
      </c>
      <c r="I29" s="187" t="s">
        <v>1382</v>
      </c>
      <c r="J29" s="270" t="s">
        <v>1381</v>
      </c>
      <c r="K29" s="187" t="s">
        <v>1382</v>
      </c>
      <c r="L29" s="187" t="s">
        <v>1382</v>
      </c>
      <c r="M29" s="270" t="s">
        <v>1381</v>
      </c>
      <c r="N29" s="270" t="s">
        <v>1381</v>
      </c>
      <c r="O29" s="187" t="s">
        <v>1382</v>
      </c>
      <c r="P29" s="187" t="s">
        <v>1382</v>
      </c>
      <c r="Q29" s="272" t="s">
        <v>1382</v>
      </c>
      <c r="R29" s="72"/>
    </row>
    <row r="30" spans="1:18" ht="15.75" customHeight="1">
      <c r="A30" s="273" t="s">
        <v>1387</v>
      </c>
      <c r="B30" s="270" t="s">
        <v>1381</v>
      </c>
      <c r="C30" s="270" t="s">
        <v>1381</v>
      </c>
      <c r="D30" s="270" t="s">
        <v>1381</v>
      </c>
      <c r="E30" s="270" t="s">
        <v>1381</v>
      </c>
      <c r="F30" s="187" t="s">
        <v>1382</v>
      </c>
      <c r="G30" s="187" t="s">
        <v>1382</v>
      </c>
      <c r="H30" s="187" t="s">
        <v>1382</v>
      </c>
      <c r="I30" s="187" t="s">
        <v>1382</v>
      </c>
      <c r="J30" s="270" t="s">
        <v>1381</v>
      </c>
      <c r="K30" s="187" t="s">
        <v>1382</v>
      </c>
      <c r="L30" s="187" t="s">
        <v>1382</v>
      </c>
      <c r="M30" s="270" t="s">
        <v>1381</v>
      </c>
      <c r="N30" s="270" t="s">
        <v>1381</v>
      </c>
      <c r="O30" s="270" t="s">
        <v>1381</v>
      </c>
      <c r="P30" s="270" t="s">
        <v>1381</v>
      </c>
      <c r="Q30" s="271" t="s">
        <v>1381</v>
      </c>
      <c r="R30" s="72"/>
    </row>
    <row r="31" spans="1:18" ht="15.75" customHeight="1">
      <c r="A31" s="273" t="s">
        <v>880</v>
      </c>
      <c r="B31" s="270" t="s">
        <v>1381</v>
      </c>
      <c r="C31" s="270" t="s">
        <v>1381</v>
      </c>
      <c r="D31" s="270" t="s">
        <v>1381</v>
      </c>
      <c r="E31" s="270" t="s">
        <v>1381</v>
      </c>
      <c r="F31" s="187" t="s">
        <v>1382</v>
      </c>
      <c r="G31" s="187" t="s">
        <v>1382</v>
      </c>
      <c r="H31" s="187" t="s">
        <v>1382</v>
      </c>
      <c r="I31" s="187" t="s">
        <v>1382</v>
      </c>
      <c r="J31" s="270" t="s">
        <v>1381</v>
      </c>
      <c r="K31" s="187" t="s">
        <v>1382</v>
      </c>
      <c r="L31" s="187" t="s">
        <v>1382</v>
      </c>
      <c r="M31" s="270" t="s">
        <v>1381</v>
      </c>
      <c r="N31" s="270" t="s">
        <v>1381</v>
      </c>
      <c r="O31" s="270" t="s">
        <v>1381</v>
      </c>
      <c r="P31" s="270" t="s">
        <v>1381</v>
      </c>
      <c r="Q31" s="271" t="s">
        <v>1381</v>
      </c>
      <c r="R31" s="72"/>
    </row>
    <row r="32" spans="1:18" ht="15.75" customHeight="1">
      <c r="A32" s="273" t="s">
        <v>1388</v>
      </c>
      <c r="B32" s="270" t="s">
        <v>1381</v>
      </c>
      <c r="C32" s="270" t="s">
        <v>1381</v>
      </c>
      <c r="D32" s="270" t="s">
        <v>1381</v>
      </c>
      <c r="E32" s="270" t="s">
        <v>1381</v>
      </c>
      <c r="F32" s="187" t="s">
        <v>1382</v>
      </c>
      <c r="G32" s="187" t="s">
        <v>1382</v>
      </c>
      <c r="H32" s="187" t="s">
        <v>1382</v>
      </c>
      <c r="I32" s="187" t="s">
        <v>1382</v>
      </c>
      <c r="J32" s="270" t="s">
        <v>1381</v>
      </c>
      <c r="K32" s="187" t="s">
        <v>1382</v>
      </c>
      <c r="L32" s="187" t="s">
        <v>1382</v>
      </c>
      <c r="M32" s="270" t="s">
        <v>1381</v>
      </c>
      <c r="N32" s="270" t="s">
        <v>1381</v>
      </c>
      <c r="O32" s="270" t="s">
        <v>1381</v>
      </c>
      <c r="P32" s="270" t="s">
        <v>1381</v>
      </c>
      <c r="Q32" s="271" t="s">
        <v>1381</v>
      </c>
      <c r="R32" s="72"/>
    </row>
    <row r="33" spans="1:18" ht="15.75" customHeight="1">
      <c r="A33" s="273" t="s">
        <v>881</v>
      </c>
      <c r="B33" s="270" t="s">
        <v>1381</v>
      </c>
      <c r="C33" s="270" t="s">
        <v>1381</v>
      </c>
      <c r="D33" s="270" t="s">
        <v>1381</v>
      </c>
      <c r="E33" s="270" t="s">
        <v>1381</v>
      </c>
      <c r="F33" s="187" t="s">
        <v>1382</v>
      </c>
      <c r="G33" s="187" t="s">
        <v>1382</v>
      </c>
      <c r="H33" s="187" t="s">
        <v>1382</v>
      </c>
      <c r="I33" s="187" t="s">
        <v>1382</v>
      </c>
      <c r="J33" s="270" t="s">
        <v>1381</v>
      </c>
      <c r="K33" s="187" t="s">
        <v>1382</v>
      </c>
      <c r="L33" s="187" t="s">
        <v>1382</v>
      </c>
      <c r="M33" s="270" t="s">
        <v>1381</v>
      </c>
      <c r="N33" s="270" t="s">
        <v>1381</v>
      </c>
      <c r="O33" s="270" t="s">
        <v>1381</v>
      </c>
      <c r="P33" s="270" t="s">
        <v>1381</v>
      </c>
      <c r="Q33" s="271" t="s">
        <v>1381</v>
      </c>
      <c r="R33" s="72"/>
    </row>
    <row r="34" spans="1:18" ht="15.75" customHeight="1">
      <c r="A34" s="273" t="s">
        <v>886</v>
      </c>
      <c r="B34" s="270" t="s">
        <v>1381</v>
      </c>
      <c r="C34" s="270" t="s">
        <v>1381</v>
      </c>
      <c r="D34" s="270" t="s">
        <v>1381</v>
      </c>
      <c r="E34" s="270" t="s">
        <v>1381</v>
      </c>
      <c r="F34" s="187" t="s">
        <v>1382</v>
      </c>
      <c r="G34" s="187" t="s">
        <v>1382</v>
      </c>
      <c r="H34" s="187" t="s">
        <v>1382</v>
      </c>
      <c r="I34" s="187" t="s">
        <v>1382</v>
      </c>
      <c r="J34" s="270" t="s">
        <v>1381</v>
      </c>
      <c r="K34" s="187" t="s">
        <v>1382</v>
      </c>
      <c r="L34" s="187" t="s">
        <v>1382</v>
      </c>
      <c r="M34" s="270" t="s">
        <v>1381</v>
      </c>
      <c r="N34" s="270" t="s">
        <v>1381</v>
      </c>
      <c r="O34" s="270" t="s">
        <v>1381</v>
      </c>
      <c r="P34" s="270" t="s">
        <v>1381</v>
      </c>
      <c r="Q34" s="271" t="s">
        <v>1381</v>
      </c>
      <c r="R34" s="72"/>
    </row>
    <row r="35" spans="1:18" ht="15.75" customHeight="1">
      <c r="A35" s="269" t="s">
        <v>1389</v>
      </c>
      <c r="B35" s="270" t="s">
        <v>1381</v>
      </c>
      <c r="C35" s="270" t="s">
        <v>1381</v>
      </c>
      <c r="D35" s="270" t="s">
        <v>1381</v>
      </c>
      <c r="E35" s="270" t="s">
        <v>1381</v>
      </c>
      <c r="F35" s="270" t="s">
        <v>1381</v>
      </c>
      <c r="G35" s="270" t="s">
        <v>1381</v>
      </c>
      <c r="H35" s="270" t="s">
        <v>1381</v>
      </c>
      <c r="I35" s="270" t="s">
        <v>1381</v>
      </c>
      <c r="J35" s="270" t="s">
        <v>1381</v>
      </c>
      <c r="K35" s="270" t="s">
        <v>1381</v>
      </c>
      <c r="L35" s="270" t="s">
        <v>1381</v>
      </c>
      <c r="M35" s="187" t="s">
        <v>1382</v>
      </c>
      <c r="N35" s="187" t="s">
        <v>1382</v>
      </c>
      <c r="O35" s="270" t="s">
        <v>1381</v>
      </c>
      <c r="P35" s="270" t="s">
        <v>1381</v>
      </c>
      <c r="Q35" s="271" t="s">
        <v>1381</v>
      </c>
      <c r="R35" s="72"/>
    </row>
    <row r="36" spans="1:18" ht="15.75" customHeight="1">
      <c r="A36" s="269" t="s">
        <v>1390</v>
      </c>
      <c r="B36" s="270" t="s">
        <v>1381</v>
      </c>
      <c r="C36" s="270" t="s">
        <v>1381</v>
      </c>
      <c r="D36" s="270" t="s">
        <v>1381</v>
      </c>
      <c r="E36" s="270" t="s">
        <v>1381</v>
      </c>
      <c r="F36" s="270" t="s">
        <v>1381</v>
      </c>
      <c r="G36" s="270" t="s">
        <v>1381</v>
      </c>
      <c r="H36" s="270" t="s">
        <v>1381</v>
      </c>
      <c r="I36" s="270" t="s">
        <v>1381</v>
      </c>
      <c r="J36" s="270" t="s">
        <v>1381</v>
      </c>
      <c r="K36" s="270" t="s">
        <v>1381</v>
      </c>
      <c r="L36" s="270" t="s">
        <v>1381</v>
      </c>
      <c r="M36" s="187" t="s">
        <v>1382</v>
      </c>
      <c r="N36" s="187" t="s">
        <v>1382</v>
      </c>
      <c r="O36" s="270" t="s">
        <v>1381</v>
      </c>
      <c r="P36" s="270" t="s">
        <v>1381</v>
      </c>
      <c r="Q36" s="271" t="s">
        <v>1381</v>
      </c>
      <c r="R36" s="72"/>
    </row>
    <row r="37" spans="1:18" ht="15.75" customHeight="1">
      <c r="A37" s="274" t="s">
        <v>896</v>
      </c>
      <c r="B37" s="270" t="s">
        <v>1381</v>
      </c>
      <c r="C37" s="270" t="s">
        <v>1381</v>
      </c>
      <c r="D37" s="270" t="s">
        <v>1381</v>
      </c>
      <c r="E37" s="270" t="s">
        <v>1381</v>
      </c>
      <c r="F37" s="270" t="s">
        <v>1381</v>
      </c>
      <c r="G37" s="270" t="s">
        <v>1381</v>
      </c>
      <c r="H37" s="270" t="s">
        <v>1381</v>
      </c>
      <c r="I37" s="270" t="s">
        <v>1381</v>
      </c>
      <c r="J37" s="187" t="s">
        <v>1382</v>
      </c>
      <c r="K37" s="270" t="s">
        <v>1381</v>
      </c>
      <c r="L37" s="270" t="s">
        <v>1381</v>
      </c>
      <c r="M37" s="270" t="s">
        <v>1381</v>
      </c>
      <c r="N37" s="270" t="s">
        <v>1381</v>
      </c>
      <c r="O37" s="270" t="s">
        <v>1381</v>
      </c>
      <c r="P37" s="270" t="s">
        <v>1381</v>
      </c>
      <c r="Q37" s="271" t="s">
        <v>1381</v>
      </c>
      <c r="R37" s="72"/>
    </row>
    <row r="38" spans="1:18" ht="15.75" customHeight="1">
      <c r="A38" s="274" t="s">
        <v>899</v>
      </c>
      <c r="B38" s="270" t="s">
        <v>1381</v>
      </c>
      <c r="C38" s="270" t="s">
        <v>1381</v>
      </c>
      <c r="D38" s="270" t="s">
        <v>1381</v>
      </c>
      <c r="E38" s="270" t="s">
        <v>1381</v>
      </c>
      <c r="F38" s="270" t="s">
        <v>1381</v>
      </c>
      <c r="G38" s="270" t="s">
        <v>1381</v>
      </c>
      <c r="H38" s="270" t="s">
        <v>1381</v>
      </c>
      <c r="I38" s="270" t="s">
        <v>1381</v>
      </c>
      <c r="J38" s="187" t="s">
        <v>1382</v>
      </c>
      <c r="K38" s="270" t="s">
        <v>1381</v>
      </c>
      <c r="L38" s="270" t="s">
        <v>1381</v>
      </c>
      <c r="M38" s="270" t="s">
        <v>1381</v>
      </c>
      <c r="N38" s="270" t="s">
        <v>1381</v>
      </c>
      <c r="O38" s="270" t="s">
        <v>1381</v>
      </c>
      <c r="P38" s="270" t="s">
        <v>1381</v>
      </c>
      <c r="Q38" s="271" t="s">
        <v>1381</v>
      </c>
      <c r="R38" s="72"/>
    </row>
    <row r="39" spans="1:18" ht="15.75" customHeight="1">
      <c r="A39" s="274" t="s">
        <v>902</v>
      </c>
      <c r="B39" s="270" t="s">
        <v>1381</v>
      </c>
      <c r="C39" s="270" t="s">
        <v>1381</v>
      </c>
      <c r="D39" s="270" t="s">
        <v>1381</v>
      </c>
      <c r="E39" s="270" t="s">
        <v>1381</v>
      </c>
      <c r="F39" s="270" t="s">
        <v>1381</v>
      </c>
      <c r="G39" s="270" t="s">
        <v>1381</v>
      </c>
      <c r="H39" s="270" t="s">
        <v>1381</v>
      </c>
      <c r="I39" s="270" t="s">
        <v>1381</v>
      </c>
      <c r="J39" s="187" t="s">
        <v>1382</v>
      </c>
      <c r="K39" s="270" t="s">
        <v>1381</v>
      </c>
      <c r="L39" s="270" t="s">
        <v>1381</v>
      </c>
      <c r="M39" s="270" t="s">
        <v>1381</v>
      </c>
      <c r="N39" s="270" t="s">
        <v>1381</v>
      </c>
      <c r="O39" s="270" t="s">
        <v>1381</v>
      </c>
      <c r="P39" s="270" t="s">
        <v>1381</v>
      </c>
      <c r="Q39" s="271" t="s">
        <v>1381</v>
      </c>
      <c r="R39" s="72"/>
    </row>
    <row r="40" spans="1:18" ht="15.75" customHeight="1">
      <c r="A40" s="274" t="s">
        <v>905</v>
      </c>
      <c r="B40" s="270" t="s">
        <v>1381</v>
      </c>
      <c r="C40" s="270" t="s">
        <v>1381</v>
      </c>
      <c r="D40" s="270" t="s">
        <v>1381</v>
      </c>
      <c r="E40" s="270" t="s">
        <v>1381</v>
      </c>
      <c r="F40" s="270" t="s">
        <v>1381</v>
      </c>
      <c r="G40" s="270" t="s">
        <v>1381</v>
      </c>
      <c r="H40" s="270" t="s">
        <v>1381</v>
      </c>
      <c r="I40" s="270" t="s">
        <v>1381</v>
      </c>
      <c r="J40" s="187" t="s">
        <v>1382</v>
      </c>
      <c r="K40" s="270" t="s">
        <v>1381</v>
      </c>
      <c r="L40" s="270" t="s">
        <v>1381</v>
      </c>
      <c r="M40" s="270" t="s">
        <v>1381</v>
      </c>
      <c r="N40" s="270" t="s">
        <v>1381</v>
      </c>
      <c r="O40" s="270" t="s">
        <v>1381</v>
      </c>
      <c r="P40" s="270" t="s">
        <v>1381</v>
      </c>
      <c r="Q40" s="271" t="s">
        <v>1381</v>
      </c>
      <c r="R40" s="72"/>
    </row>
    <row r="41" spans="1:18" ht="15.75" customHeight="1">
      <c r="A41" s="274" t="s">
        <v>897</v>
      </c>
      <c r="B41" s="270" t="s">
        <v>1381</v>
      </c>
      <c r="C41" s="270" t="s">
        <v>1381</v>
      </c>
      <c r="D41" s="270" t="s">
        <v>1381</v>
      </c>
      <c r="E41" s="270" t="s">
        <v>1381</v>
      </c>
      <c r="F41" s="270" t="s">
        <v>1381</v>
      </c>
      <c r="G41" s="270" t="s">
        <v>1381</v>
      </c>
      <c r="H41" s="270" t="s">
        <v>1381</v>
      </c>
      <c r="I41" s="270" t="s">
        <v>1381</v>
      </c>
      <c r="J41" s="187" t="s">
        <v>1382</v>
      </c>
      <c r="K41" s="270" t="s">
        <v>1381</v>
      </c>
      <c r="L41" s="270" t="s">
        <v>1381</v>
      </c>
      <c r="M41" s="270" t="s">
        <v>1381</v>
      </c>
      <c r="N41" s="270" t="s">
        <v>1381</v>
      </c>
      <c r="O41" s="270" t="s">
        <v>1381</v>
      </c>
      <c r="P41" s="270" t="s">
        <v>1381</v>
      </c>
      <c r="Q41" s="271" t="s">
        <v>1381</v>
      </c>
      <c r="R41" s="72"/>
    </row>
    <row r="42" spans="1:18" ht="15.75" customHeight="1">
      <c r="A42" s="274" t="s">
        <v>900</v>
      </c>
      <c r="B42" s="270" t="s">
        <v>1381</v>
      </c>
      <c r="C42" s="270" t="s">
        <v>1381</v>
      </c>
      <c r="D42" s="270" t="s">
        <v>1381</v>
      </c>
      <c r="E42" s="270" t="s">
        <v>1381</v>
      </c>
      <c r="F42" s="270" t="s">
        <v>1381</v>
      </c>
      <c r="G42" s="270" t="s">
        <v>1381</v>
      </c>
      <c r="H42" s="270" t="s">
        <v>1381</v>
      </c>
      <c r="I42" s="270" t="s">
        <v>1381</v>
      </c>
      <c r="J42" s="187" t="s">
        <v>1382</v>
      </c>
      <c r="K42" s="270" t="s">
        <v>1381</v>
      </c>
      <c r="L42" s="270" t="s">
        <v>1381</v>
      </c>
      <c r="M42" s="270" t="s">
        <v>1381</v>
      </c>
      <c r="N42" s="270" t="s">
        <v>1381</v>
      </c>
      <c r="O42" s="270" t="s">
        <v>1381</v>
      </c>
      <c r="P42" s="270" t="s">
        <v>1381</v>
      </c>
      <c r="Q42" s="271" t="s">
        <v>1381</v>
      </c>
      <c r="R42" s="72"/>
    </row>
    <row r="43" spans="1:18" ht="15.75" customHeight="1">
      <c r="A43" s="274" t="s">
        <v>903</v>
      </c>
      <c r="B43" s="270" t="s">
        <v>1381</v>
      </c>
      <c r="C43" s="270" t="s">
        <v>1381</v>
      </c>
      <c r="D43" s="270" t="s">
        <v>1381</v>
      </c>
      <c r="E43" s="270" t="s">
        <v>1381</v>
      </c>
      <c r="F43" s="270" t="s">
        <v>1381</v>
      </c>
      <c r="G43" s="270" t="s">
        <v>1381</v>
      </c>
      <c r="H43" s="270" t="s">
        <v>1381</v>
      </c>
      <c r="I43" s="270" t="s">
        <v>1381</v>
      </c>
      <c r="J43" s="187" t="s">
        <v>1382</v>
      </c>
      <c r="K43" s="270" t="s">
        <v>1381</v>
      </c>
      <c r="L43" s="270" t="s">
        <v>1381</v>
      </c>
      <c r="M43" s="270" t="s">
        <v>1381</v>
      </c>
      <c r="N43" s="270" t="s">
        <v>1381</v>
      </c>
      <c r="O43" s="270" t="s">
        <v>1381</v>
      </c>
      <c r="P43" s="270" t="s">
        <v>1381</v>
      </c>
      <c r="Q43" s="271" t="s">
        <v>1381</v>
      </c>
      <c r="R43" s="72"/>
    </row>
    <row r="44" spans="1:18" ht="15.75" customHeight="1">
      <c r="A44" s="274" t="s">
        <v>898</v>
      </c>
      <c r="B44" s="270" t="s">
        <v>1381</v>
      </c>
      <c r="C44" s="270" t="s">
        <v>1381</v>
      </c>
      <c r="D44" s="270" t="s">
        <v>1381</v>
      </c>
      <c r="E44" s="270" t="s">
        <v>1381</v>
      </c>
      <c r="F44" s="270" t="s">
        <v>1381</v>
      </c>
      <c r="G44" s="270" t="s">
        <v>1381</v>
      </c>
      <c r="H44" s="270" t="s">
        <v>1381</v>
      </c>
      <c r="I44" s="270" t="s">
        <v>1381</v>
      </c>
      <c r="J44" s="187" t="s">
        <v>1382</v>
      </c>
      <c r="K44" s="270" t="s">
        <v>1381</v>
      </c>
      <c r="L44" s="270" t="s">
        <v>1381</v>
      </c>
      <c r="M44" s="270" t="s">
        <v>1381</v>
      </c>
      <c r="N44" s="270" t="s">
        <v>1381</v>
      </c>
      <c r="O44" s="270" t="s">
        <v>1381</v>
      </c>
      <c r="P44" s="270" t="s">
        <v>1381</v>
      </c>
      <c r="Q44" s="271" t="s">
        <v>1381</v>
      </c>
      <c r="R44" s="72"/>
    </row>
    <row r="45" spans="1:18" ht="15.75" customHeight="1">
      <c r="A45" s="274" t="s">
        <v>901</v>
      </c>
      <c r="B45" s="270" t="s">
        <v>1381</v>
      </c>
      <c r="C45" s="270" t="s">
        <v>1381</v>
      </c>
      <c r="D45" s="270" t="s">
        <v>1381</v>
      </c>
      <c r="E45" s="270" t="s">
        <v>1381</v>
      </c>
      <c r="F45" s="270" t="s">
        <v>1381</v>
      </c>
      <c r="G45" s="270" t="s">
        <v>1381</v>
      </c>
      <c r="H45" s="270" t="s">
        <v>1381</v>
      </c>
      <c r="I45" s="270" t="s">
        <v>1381</v>
      </c>
      <c r="J45" s="187" t="s">
        <v>1382</v>
      </c>
      <c r="K45" s="270" t="s">
        <v>1381</v>
      </c>
      <c r="L45" s="270" t="s">
        <v>1381</v>
      </c>
      <c r="M45" s="270" t="s">
        <v>1381</v>
      </c>
      <c r="N45" s="270" t="s">
        <v>1381</v>
      </c>
      <c r="O45" s="270" t="s">
        <v>1381</v>
      </c>
      <c r="P45" s="270" t="s">
        <v>1381</v>
      </c>
      <c r="Q45" s="271" t="s">
        <v>1381</v>
      </c>
      <c r="R45" s="72"/>
    </row>
    <row r="46" spans="1:18" ht="15.75" customHeight="1">
      <c r="A46" s="274" t="s">
        <v>904</v>
      </c>
      <c r="B46" s="270" t="s">
        <v>1381</v>
      </c>
      <c r="C46" s="270" t="s">
        <v>1381</v>
      </c>
      <c r="D46" s="270" t="s">
        <v>1381</v>
      </c>
      <c r="E46" s="270" t="s">
        <v>1381</v>
      </c>
      <c r="F46" s="270" t="s">
        <v>1381</v>
      </c>
      <c r="G46" s="270" t="s">
        <v>1381</v>
      </c>
      <c r="H46" s="270" t="s">
        <v>1381</v>
      </c>
      <c r="I46" s="270" t="s">
        <v>1381</v>
      </c>
      <c r="J46" s="187" t="s">
        <v>1382</v>
      </c>
      <c r="K46" s="270" t="s">
        <v>1381</v>
      </c>
      <c r="L46" s="270" t="s">
        <v>1381</v>
      </c>
      <c r="M46" s="270" t="s">
        <v>1381</v>
      </c>
      <c r="N46" s="270" t="s">
        <v>1381</v>
      </c>
      <c r="O46" s="270" t="s">
        <v>1381</v>
      </c>
      <c r="P46" s="270" t="s">
        <v>1381</v>
      </c>
      <c r="Q46" s="271" t="s">
        <v>1381</v>
      </c>
      <c r="R46" s="72"/>
    </row>
    <row r="47" spans="1:18" ht="15.75" customHeight="1">
      <c r="A47" s="269" t="s">
        <v>1391</v>
      </c>
      <c r="B47" s="350" t="s">
        <v>1382</v>
      </c>
      <c r="C47" s="350" t="s">
        <v>1382</v>
      </c>
      <c r="D47" s="350" t="s">
        <v>1382</v>
      </c>
      <c r="E47" s="351" t="s">
        <v>1381</v>
      </c>
      <c r="F47" s="350" t="s">
        <v>1382</v>
      </c>
      <c r="G47" s="350" t="s">
        <v>1382</v>
      </c>
      <c r="H47" s="350" t="s">
        <v>1382</v>
      </c>
      <c r="I47" s="350" t="s">
        <v>1382</v>
      </c>
      <c r="J47" s="270" t="s">
        <v>1381</v>
      </c>
      <c r="K47" s="350" t="s">
        <v>1382</v>
      </c>
      <c r="L47" s="350" t="s">
        <v>1382</v>
      </c>
      <c r="M47" s="270" t="s">
        <v>1381</v>
      </c>
      <c r="N47" s="270" t="s">
        <v>1381</v>
      </c>
      <c r="O47" s="350" t="s">
        <v>1382</v>
      </c>
      <c r="P47" s="350" t="s">
        <v>1382</v>
      </c>
      <c r="Q47" s="352" t="s">
        <v>1382</v>
      </c>
      <c r="R47" s="72"/>
    </row>
    <row r="48" spans="1:18" ht="15.75" customHeight="1">
      <c r="A48" s="269" t="s">
        <v>874</v>
      </c>
      <c r="B48" s="270" t="s">
        <v>1381</v>
      </c>
      <c r="C48" s="270" t="s">
        <v>1381</v>
      </c>
      <c r="D48" s="270" t="s">
        <v>1381</v>
      </c>
      <c r="E48" s="270" t="s">
        <v>1381</v>
      </c>
      <c r="F48" s="187" t="s">
        <v>1382</v>
      </c>
      <c r="G48" s="187" t="s">
        <v>1382</v>
      </c>
      <c r="H48" s="187" t="s">
        <v>1382</v>
      </c>
      <c r="I48" s="187" t="s">
        <v>1382</v>
      </c>
      <c r="J48" s="270" t="s">
        <v>1381</v>
      </c>
      <c r="K48" s="187" t="s">
        <v>1382</v>
      </c>
      <c r="L48" s="187" t="s">
        <v>1382</v>
      </c>
      <c r="M48" s="270" t="s">
        <v>1381</v>
      </c>
      <c r="N48" s="270" t="s">
        <v>1381</v>
      </c>
      <c r="O48" s="270" t="s">
        <v>1381</v>
      </c>
      <c r="P48" s="270" t="s">
        <v>1381</v>
      </c>
      <c r="Q48" s="271" t="s">
        <v>1381</v>
      </c>
      <c r="R48" s="72"/>
    </row>
    <row r="49" spans="1:18" ht="15.75" customHeight="1">
      <c r="A49" s="269" t="s">
        <v>875</v>
      </c>
      <c r="B49" s="270" t="s">
        <v>1381</v>
      </c>
      <c r="C49" s="270" t="s">
        <v>1381</v>
      </c>
      <c r="D49" s="270" t="s">
        <v>1381</v>
      </c>
      <c r="E49" s="270" t="s">
        <v>1381</v>
      </c>
      <c r="F49" s="187" t="s">
        <v>1382</v>
      </c>
      <c r="G49" s="187" t="s">
        <v>1382</v>
      </c>
      <c r="H49" s="187" t="s">
        <v>1382</v>
      </c>
      <c r="I49" s="187" t="s">
        <v>1382</v>
      </c>
      <c r="J49" s="270" t="s">
        <v>1381</v>
      </c>
      <c r="K49" s="187" t="s">
        <v>1382</v>
      </c>
      <c r="L49" s="187" t="s">
        <v>1382</v>
      </c>
      <c r="M49" s="270" t="s">
        <v>1381</v>
      </c>
      <c r="N49" s="270" t="s">
        <v>1381</v>
      </c>
      <c r="O49" s="270" t="s">
        <v>1381</v>
      </c>
      <c r="P49" s="270" t="s">
        <v>1381</v>
      </c>
      <c r="Q49" s="271" t="s">
        <v>1381</v>
      </c>
      <c r="R49" s="72"/>
    </row>
    <row r="50" spans="1:18" ht="15.75" customHeight="1">
      <c r="A50" s="269" t="s">
        <v>877</v>
      </c>
      <c r="B50" s="270" t="s">
        <v>1381</v>
      </c>
      <c r="C50" s="270" t="s">
        <v>1381</v>
      </c>
      <c r="D50" s="270" t="s">
        <v>1381</v>
      </c>
      <c r="E50" s="270" t="s">
        <v>1381</v>
      </c>
      <c r="F50" s="187" t="s">
        <v>1382</v>
      </c>
      <c r="G50" s="187" t="s">
        <v>1382</v>
      </c>
      <c r="H50" s="187" t="s">
        <v>1382</v>
      </c>
      <c r="I50" s="187" t="s">
        <v>1382</v>
      </c>
      <c r="J50" s="270" t="s">
        <v>1381</v>
      </c>
      <c r="K50" s="187" t="s">
        <v>1382</v>
      </c>
      <c r="L50" s="187" t="s">
        <v>1382</v>
      </c>
      <c r="M50" s="270" t="s">
        <v>1381</v>
      </c>
      <c r="N50" s="270" t="s">
        <v>1381</v>
      </c>
      <c r="O50" s="270" t="s">
        <v>1381</v>
      </c>
      <c r="P50" s="270" t="s">
        <v>1381</v>
      </c>
      <c r="Q50" s="271" t="s">
        <v>1381</v>
      </c>
      <c r="R50" s="72"/>
    </row>
    <row r="51" spans="1:18" ht="15.75" customHeight="1">
      <c r="A51" s="269" t="s">
        <v>882</v>
      </c>
      <c r="B51" s="270" t="s">
        <v>1381</v>
      </c>
      <c r="C51" s="270" t="s">
        <v>1381</v>
      </c>
      <c r="D51" s="270" t="s">
        <v>1381</v>
      </c>
      <c r="E51" s="270" t="s">
        <v>1381</v>
      </c>
      <c r="F51" s="187" t="s">
        <v>1382</v>
      </c>
      <c r="G51" s="187" t="s">
        <v>1382</v>
      </c>
      <c r="H51" s="187" t="s">
        <v>1382</v>
      </c>
      <c r="I51" s="187" t="s">
        <v>1382</v>
      </c>
      <c r="J51" s="270" t="s">
        <v>1381</v>
      </c>
      <c r="K51" s="187" t="s">
        <v>1382</v>
      </c>
      <c r="L51" s="187" t="s">
        <v>1382</v>
      </c>
      <c r="M51" s="270" t="s">
        <v>1381</v>
      </c>
      <c r="N51" s="270" t="s">
        <v>1381</v>
      </c>
      <c r="O51" s="270" t="s">
        <v>1381</v>
      </c>
      <c r="P51" s="270" t="s">
        <v>1381</v>
      </c>
      <c r="Q51" s="271" t="s">
        <v>1381</v>
      </c>
      <c r="R51" s="72"/>
    </row>
    <row r="52" spans="1:18" ht="15.75" customHeight="1">
      <c r="A52" s="269" t="s">
        <v>883</v>
      </c>
      <c r="B52" s="270" t="s">
        <v>1381</v>
      </c>
      <c r="C52" s="270" t="s">
        <v>1381</v>
      </c>
      <c r="D52" s="270" t="s">
        <v>1381</v>
      </c>
      <c r="E52" s="270" t="s">
        <v>1381</v>
      </c>
      <c r="F52" s="187" t="s">
        <v>1382</v>
      </c>
      <c r="G52" s="187" t="s">
        <v>1382</v>
      </c>
      <c r="H52" s="187" t="s">
        <v>1382</v>
      </c>
      <c r="I52" s="187" t="s">
        <v>1382</v>
      </c>
      <c r="J52" s="270" t="s">
        <v>1381</v>
      </c>
      <c r="K52" s="187" t="s">
        <v>1382</v>
      </c>
      <c r="L52" s="187" t="s">
        <v>1382</v>
      </c>
      <c r="M52" s="270" t="s">
        <v>1381</v>
      </c>
      <c r="N52" s="270" t="s">
        <v>1381</v>
      </c>
      <c r="O52" s="270" t="s">
        <v>1381</v>
      </c>
      <c r="P52" s="270" t="s">
        <v>1381</v>
      </c>
      <c r="Q52" s="271" t="s">
        <v>1381</v>
      </c>
      <c r="R52" s="72"/>
    </row>
    <row r="53" spans="1:18" ht="15.75" customHeight="1">
      <c r="A53" s="269" t="s">
        <v>885</v>
      </c>
      <c r="B53" s="270" t="s">
        <v>1381</v>
      </c>
      <c r="C53" s="270" t="s">
        <v>1381</v>
      </c>
      <c r="D53" s="270" t="s">
        <v>1381</v>
      </c>
      <c r="E53" s="270" t="s">
        <v>1381</v>
      </c>
      <c r="F53" s="187" t="s">
        <v>1382</v>
      </c>
      <c r="G53" s="187" t="s">
        <v>1382</v>
      </c>
      <c r="H53" s="187" t="s">
        <v>1382</v>
      </c>
      <c r="I53" s="187" t="s">
        <v>1382</v>
      </c>
      <c r="J53" s="270" t="s">
        <v>1381</v>
      </c>
      <c r="K53" s="187" t="s">
        <v>1382</v>
      </c>
      <c r="L53" s="187" t="s">
        <v>1382</v>
      </c>
      <c r="M53" s="270" t="s">
        <v>1381</v>
      </c>
      <c r="N53" s="270" t="s">
        <v>1381</v>
      </c>
      <c r="O53" s="270" t="s">
        <v>1381</v>
      </c>
      <c r="P53" s="270" t="s">
        <v>1381</v>
      </c>
      <c r="Q53" s="271" t="s">
        <v>1381</v>
      </c>
      <c r="R53" s="72"/>
    </row>
    <row r="54" spans="1:18" ht="15.75" customHeight="1">
      <c r="A54" s="269" t="s">
        <v>878</v>
      </c>
      <c r="B54" s="270" t="s">
        <v>1381</v>
      </c>
      <c r="C54" s="270" t="s">
        <v>1381</v>
      </c>
      <c r="D54" s="270" t="s">
        <v>1381</v>
      </c>
      <c r="E54" s="270" t="s">
        <v>1381</v>
      </c>
      <c r="F54" s="187" t="s">
        <v>1382</v>
      </c>
      <c r="G54" s="187" t="s">
        <v>1382</v>
      </c>
      <c r="H54" s="187" t="s">
        <v>1382</v>
      </c>
      <c r="I54" s="187" t="s">
        <v>1382</v>
      </c>
      <c r="J54" s="270" t="s">
        <v>1381</v>
      </c>
      <c r="K54" s="187" t="s">
        <v>1382</v>
      </c>
      <c r="L54" s="187" t="s">
        <v>1382</v>
      </c>
      <c r="M54" s="270" t="s">
        <v>1381</v>
      </c>
      <c r="N54" s="270" t="s">
        <v>1381</v>
      </c>
      <c r="O54" s="270" t="s">
        <v>1381</v>
      </c>
      <c r="P54" s="270" t="s">
        <v>1381</v>
      </c>
      <c r="Q54" s="271" t="s">
        <v>1381</v>
      </c>
      <c r="R54" s="72"/>
    </row>
    <row r="55" spans="1:18" ht="15.75" customHeight="1">
      <c r="A55" s="269" t="s">
        <v>884</v>
      </c>
      <c r="B55" s="270" t="s">
        <v>1381</v>
      </c>
      <c r="C55" s="270" t="s">
        <v>1381</v>
      </c>
      <c r="D55" s="270" t="s">
        <v>1381</v>
      </c>
      <c r="E55" s="270" t="s">
        <v>1381</v>
      </c>
      <c r="F55" s="187" t="s">
        <v>1382</v>
      </c>
      <c r="G55" s="187" t="s">
        <v>1382</v>
      </c>
      <c r="H55" s="187" t="s">
        <v>1382</v>
      </c>
      <c r="I55" s="187" t="s">
        <v>1382</v>
      </c>
      <c r="J55" s="270" t="s">
        <v>1381</v>
      </c>
      <c r="K55" s="187" t="s">
        <v>1382</v>
      </c>
      <c r="L55" s="187" t="s">
        <v>1382</v>
      </c>
      <c r="M55" s="270" t="s">
        <v>1381</v>
      </c>
      <c r="N55" s="270" t="s">
        <v>1381</v>
      </c>
      <c r="O55" s="270" t="s">
        <v>1381</v>
      </c>
      <c r="P55" s="270" t="s">
        <v>1381</v>
      </c>
      <c r="Q55" s="271" t="s">
        <v>1381</v>
      </c>
      <c r="R55" s="72"/>
    </row>
    <row r="56" spans="1:18" ht="15.75" customHeight="1">
      <c r="A56" s="269" t="s">
        <v>1392</v>
      </c>
      <c r="B56" s="270" t="s">
        <v>1381</v>
      </c>
      <c r="C56" s="270" t="s">
        <v>1381</v>
      </c>
      <c r="D56" s="270" t="s">
        <v>1381</v>
      </c>
      <c r="E56" s="270" t="s">
        <v>1381</v>
      </c>
      <c r="F56" s="187" t="s">
        <v>1382</v>
      </c>
      <c r="G56" s="187" t="s">
        <v>1382</v>
      </c>
      <c r="H56" s="187" t="s">
        <v>1382</v>
      </c>
      <c r="I56" s="187" t="s">
        <v>1382</v>
      </c>
      <c r="J56" s="270" t="s">
        <v>1381</v>
      </c>
      <c r="K56" s="187" t="s">
        <v>1382</v>
      </c>
      <c r="L56" s="187" t="s">
        <v>1382</v>
      </c>
      <c r="M56" s="270" t="s">
        <v>1381</v>
      </c>
      <c r="N56" s="270" t="s">
        <v>1381</v>
      </c>
      <c r="O56" s="270" t="s">
        <v>1381</v>
      </c>
      <c r="P56" s="270" t="s">
        <v>1381</v>
      </c>
      <c r="Q56" s="271" t="s">
        <v>1381</v>
      </c>
      <c r="R56" s="72"/>
    </row>
    <row r="57" spans="1:18" ht="15.75" customHeight="1">
      <c r="A57" s="269" t="s">
        <v>1393</v>
      </c>
      <c r="B57" s="270" t="s">
        <v>1381</v>
      </c>
      <c r="C57" s="270" t="s">
        <v>1381</v>
      </c>
      <c r="D57" s="270" t="s">
        <v>1381</v>
      </c>
      <c r="E57" s="270" t="s">
        <v>1381</v>
      </c>
      <c r="F57" s="187" t="s">
        <v>1382</v>
      </c>
      <c r="G57" s="187" t="s">
        <v>1382</v>
      </c>
      <c r="H57" s="187" t="s">
        <v>1382</v>
      </c>
      <c r="I57" s="187" t="s">
        <v>1382</v>
      </c>
      <c r="J57" s="270" t="s">
        <v>1381</v>
      </c>
      <c r="K57" s="187" t="s">
        <v>1382</v>
      </c>
      <c r="L57" s="187" t="s">
        <v>1382</v>
      </c>
      <c r="M57" s="270" t="s">
        <v>1381</v>
      </c>
      <c r="N57" s="270" t="s">
        <v>1381</v>
      </c>
      <c r="O57" s="270" t="s">
        <v>1381</v>
      </c>
      <c r="P57" s="270" t="s">
        <v>1381</v>
      </c>
      <c r="Q57" s="271" t="s">
        <v>1381</v>
      </c>
      <c r="R57" s="72"/>
    </row>
    <row r="58" spans="1:18" ht="15.75" customHeight="1">
      <c r="A58" s="269" t="s">
        <v>1394</v>
      </c>
      <c r="B58" s="270" t="s">
        <v>1381</v>
      </c>
      <c r="C58" s="270" t="s">
        <v>1381</v>
      </c>
      <c r="D58" s="270" t="s">
        <v>1381</v>
      </c>
      <c r="E58" s="270" t="s">
        <v>1381</v>
      </c>
      <c r="F58" s="187" t="s">
        <v>1382</v>
      </c>
      <c r="G58" s="187" t="s">
        <v>1382</v>
      </c>
      <c r="H58" s="187" t="s">
        <v>1382</v>
      </c>
      <c r="I58" s="187" t="s">
        <v>1382</v>
      </c>
      <c r="J58" s="270" t="s">
        <v>1381</v>
      </c>
      <c r="K58" s="187" t="s">
        <v>1382</v>
      </c>
      <c r="L58" s="187" t="s">
        <v>1382</v>
      </c>
      <c r="M58" s="270" t="s">
        <v>1381</v>
      </c>
      <c r="N58" s="270" t="s">
        <v>1381</v>
      </c>
      <c r="O58" s="270" t="s">
        <v>1381</v>
      </c>
      <c r="P58" s="270" t="s">
        <v>1381</v>
      </c>
      <c r="Q58" s="271" t="s">
        <v>1381</v>
      </c>
      <c r="R58" s="72"/>
    </row>
    <row r="59" spans="1:18" ht="15.75" customHeight="1">
      <c r="A59" s="269" t="s">
        <v>1395</v>
      </c>
      <c r="B59" s="270" t="s">
        <v>1381</v>
      </c>
      <c r="C59" s="270" t="s">
        <v>1381</v>
      </c>
      <c r="D59" s="270" t="s">
        <v>1381</v>
      </c>
      <c r="E59" s="270" t="s">
        <v>1381</v>
      </c>
      <c r="F59" s="187" t="s">
        <v>1382</v>
      </c>
      <c r="G59" s="187" t="s">
        <v>1382</v>
      </c>
      <c r="H59" s="187" t="s">
        <v>1382</v>
      </c>
      <c r="I59" s="187" t="s">
        <v>1382</v>
      </c>
      <c r="J59" s="270" t="s">
        <v>1381</v>
      </c>
      <c r="K59" s="187" t="s">
        <v>1382</v>
      </c>
      <c r="L59" s="187" t="s">
        <v>1382</v>
      </c>
      <c r="M59" s="270" t="s">
        <v>1381</v>
      </c>
      <c r="N59" s="270" t="s">
        <v>1381</v>
      </c>
      <c r="O59" s="270" t="s">
        <v>1381</v>
      </c>
      <c r="P59" s="270" t="s">
        <v>1381</v>
      </c>
      <c r="Q59" s="271" t="s">
        <v>1381</v>
      </c>
      <c r="R59" s="72"/>
    </row>
    <row r="60" spans="1:18" ht="15.75" customHeight="1">
      <c r="A60" s="274"/>
      <c r="B60" s="270"/>
      <c r="C60" s="270"/>
      <c r="D60" s="270"/>
      <c r="E60" s="270"/>
      <c r="F60" s="270"/>
      <c r="G60" s="270"/>
      <c r="H60" s="270"/>
      <c r="I60" s="270"/>
      <c r="J60" s="275"/>
      <c r="K60" s="270"/>
      <c r="L60" s="270"/>
      <c r="M60" s="270"/>
      <c r="N60" s="270"/>
      <c r="O60" s="270"/>
      <c r="P60" s="270"/>
      <c r="Q60" s="271"/>
      <c r="R60" s="72"/>
    </row>
    <row r="61" spans="1:18" ht="12.95">
      <c r="A61" s="1263" t="s">
        <v>1396</v>
      </c>
      <c r="B61" s="1264"/>
      <c r="C61" s="1264"/>
      <c r="D61" s="1264"/>
      <c r="E61" s="1264"/>
      <c r="F61" s="1264"/>
      <c r="G61" s="1264"/>
      <c r="H61" s="1264"/>
      <c r="I61" s="1264"/>
      <c r="J61" s="1264"/>
      <c r="K61" s="1264"/>
      <c r="L61" s="1264"/>
      <c r="M61" s="1264"/>
      <c r="N61" s="1264"/>
      <c r="O61" s="1264"/>
      <c r="P61" s="1264"/>
      <c r="Q61" s="1265"/>
      <c r="R61" s="72"/>
    </row>
    <row r="62" spans="1:18" ht="13.5" thickBot="1">
      <c r="A62" s="1266" t="s">
        <v>1397</v>
      </c>
      <c r="B62" s="1267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67"/>
      <c r="P62" s="1267"/>
      <c r="Q62" s="1268"/>
      <c r="R62" s="72"/>
    </row>
    <row r="63" spans="1:18">
      <c r="A63" s="100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pans="1:18">
      <c r="A64" s="100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</row>
    <row r="65" spans="1:18">
      <c r="A65" s="100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</row>
    <row r="66" spans="1:18">
      <c r="A66" s="100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</row>
    <row r="67" spans="1:18">
      <c r="A67" s="100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</row>
    <row r="68" spans="1:18">
      <c r="A68" s="100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</sheetData>
  <mergeCells count="5">
    <mergeCell ref="A1:A3"/>
    <mergeCell ref="B1:Q3"/>
    <mergeCell ref="A4:A7"/>
    <mergeCell ref="A61:Q61"/>
    <mergeCell ref="A62:Q62"/>
  </mergeCells>
  <pageMargins left="0.75" right="0.25" top="0.5" bottom="0.5" header="0.3" footer="0.3"/>
  <pageSetup scale="55" orientation="landscape" verticalDpi="300" r:id="rId1"/>
  <headerFooter>
    <oddHeader>&amp;C&amp;"Arial,Bold"&amp;18Tile and Stone Installation Systems - MAPEI 2026 U.S. Price List</oddHeader>
    <oddFooter>&amp;LPrice List Effective: February 1, 2026
Master Document&amp;C
&amp;P+8&amp;RMAPEI Corporation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0EE5-061E-4394-85BD-62D4BF1715D2}">
  <dimension ref="A1:D540"/>
  <sheetViews>
    <sheetView view="pageBreakPreview" zoomScale="90" zoomScaleNormal="100" zoomScaleSheetLayoutView="90" workbookViewId="0">
      <selection activeCell="H29" sqref="H29"/>
    </sheetView>
  </sheetViews>
  <sheetFormatPr defaultColWidth="9.140625" defaultRowHeight="14.45"/>
  <cols>
    <col min="1" max="1" width="17.42578125" style="468" customWidth="1"/>
    <col min="2" max="2" width="0" style="468" hidden="1" customWidth="1"/>
    <col min="3" max="3" width="17.42578125" style="468" customWidth="1"/>
    <col min="4" max="4" width="43.5703125" style="468" customWidth="1"/>
    <col min="5" max="5" width="14.42578125" style="468" customWidth="1"/>
    <col min="6" max="16384" width="9.140625" style="468"/>
  </cols>
  <sheetData>
    <row r="1" spans="1:4" ht="36" customHeight="1" thickBot="1">
      <c r="A1" s="1269" t="s">
        <v>1398</v>
      </c>
      <c r="B1" s="1270"/>
      <c r="C1" s="1270"/>
      <c r="D1" s="1270"/>
    </row>
    <row r="2" spans="1:4">
      <c r="A2" s="554" t="s">
        <v>1399</v>
      </c>
      <c r="B2" s="545" t="s">
        <v>1400</v>
      </c>
      <c r="C2" s="544" t="s">
        <v>1401</v>
      </c>
      <c r="D2" s="545" t="s">
        <v>1402</v>
      </c>
    </row>
    <row r="3" spans="1:4">
      <c r="A3" s="555" t="s">
        <v>1403</v>
      </c>
      <c r="B3" s="532" t="s">
        <v>3</v>
      </c>
      <c r="C3" s="531" t="s">
        <v>1404</v>
      </c>
      <c r="D3" s="532" t="s">
        <v>1405</v>
      </c>
    </row>
    <row r="4" spans="1:4">
      <c r="A4" s="555" t="s">
        <v>1406</v>
      </c>
      <c r="B4" s="532" t="s">
        <v>3</v>
      </c>
      <c r="C4" s="531" t="s">
        <v>1407</v>
      </c>
      <c r="D4" s="532" t="s">
        <v>1408</v>
      </c>
    </row>
    <row r="5" spans="1:4">
      <c r="A5" s="555" t="s">
        <v>1409</v>
      </c>
      <c r="B5" s="532" t="s">
        <v>3</v>
      </c>
      <c r="C5" s="531" t="s">
        <v>1410</v>
      </c>
      <c r="D5" s="532" t="s">
        <v>1411</v>
      </c>
    </row>
    <row r="6" spans="1:4">
      <c r="A6" s="555" t="s">
        <v>1412</v>
      </c>
      <c r="B6" s="532" t="s">
        <v>3</v>
      </c>
      <c r="C6" s="531" t="s">
        <v>1413</v>
      </c>
      <c r="D6" s="532" t="s">
        <v>1414</v>
      </c>
    </row>
    <row r="7" spans="1:4">
      <c r="A7" s="555" t="s">
        <v>1415</v>
      </c>
      <c r="B7" s="532" t="s">
        <v>3</v>
      </c>
      <c r="C7" s="531" t="s">
        <v>1416</v>
      </c>
      <c r="D7" s="532" t="s">
        <v>1417</v>
      </c>
    </row>
    <row r="8" spans="1:4">
      <c r="A8" s="555" t="s">
        <v>1418</v>
      </c>
      <c r="B8" s="532" t="s">
        <v>3</v>
      </c>
      <c r="C8" s="531" t="s">
        <v>1419</v>
      </c>
      <c r="D8" s="532" t="s">
        <v>1420</v>
      </c>
    </row>
    <row r="9" spans="1:4">
      <c r="A9" s="555" t="s">
        <v>1421</v>
      </c>
      <c r="B9" s="532" t="s">
        <v>3</v>
      </c>
      <c r="C9" s="531" t="s">
        <v>1422</v>
      </c>
      <c r="D9" s="532" t="s">
        <v>1423</v>
      </c>
    </row>
    <row r="10" spans="1:4">
      <c r="A10" s="555" t="s">
        <v>1424</v>
      </c>
      <c r="B10" s="532" t="s">
        <v>3</v>
      </c>
      <c r="C10" s="531" t="s">
        <v>1425</v>
      </c>
      <c r="D10" s="532" t="s">
        <v>1426</v>
      </c>
    </row>
    <row r="11" spans="1:4">
      <c r="A11" s="555" t="s">
        <v>1427</v>
      </c>
      <c r="B11" s="532" t="s">
        <v>3</v>
      </c>
      <c r="C11" s="531" t="s">
        <v>1428</v>
      </c>
      <c r="D11" s="532" t="s">
        <v>1429</v>
      </c>
    </row>
    <row r="12" spans="1:4">
      <c r="A12" s="555" t="s">
        <v>1430</v>
      </c>
      <c r="B12" s="532" t="s">
        <v>3</v>
      </c>
      <c r="C12" s="531" t="s">
        <v>1431</v>
      </c>
      <c r="D12" s="532" t="s">
        <v>1432</v>
      </c>
    </row>
    <row r="13" spans="1:4">
      <c r="A13" s="555" t="s">
        <v>1433</v>
      </c>
      <c r="B13" s="532" t="s">
        <v>3</v>
      </c>
      <c r="C13" s="531" t="s">
        <v>1434</v>
      </c>
      <c r="D13" s="532" t="s">
        <v>1435</v>
      </c>
    </row>
    <row r="14" spans="1:4">
      <c r="A14" s="555" t="s">
        <v>1436</v>
      </c>
      <c r="B14" s="532" t="s">
        <v>3</v>
      </c>
      <c r="C14" s="531" t="s">
        <v>1437</v>
      </c>
      <c r="D14" s="532" t="s">
        <v>1438</v>
      </c>
    </row>
    <row r="15" spans="1:4">
      <c r="A15" s="555" t="s">
        <v>1439</v>
      </c>
      <c r="B15" s="532" t="s">
        <v>3</v>
      </c>
      <c r="C15" s="531" t="s">
        <v>1440</v>
      </c>
      <c r="D15" s="532" t="s">
        <v>1441</v>
      </c>
    </row>
    <row r="16" spans="1:4">
      <c r="A16" s="555" t="s">
        <v>1442</v>
      </c>
      <c r="B16" s="532" t="s">
        <v>3</v>
      </c>
      <c r="C16" s="531" t="s">
        <v>1443</v>
      </c>
      <c r="D16" s="532" t="s">
        <v>1444</v>
      </c>
    </row>
    <row r="17" spans="1:4">
      <c r="A17" s="555" t="s">
        <v>1445</v>
      </c>
      <c r="B17" s="532" t="s">
        <v>3</v>
      </c>
      <c r="C17" s="531" t="s">
        <v>1446</v>
      </c>
      <c r="D17" s="532" t="s">
        <v>1447</v>
      </c>
    </row>
    <row r="18" spans="1:4">
      <c r="A18" s="555" t="s">
        <v>1448</v>
      </c>
      <c r="B18" s="532" t="s">
        <v>3</v>
      </c>
      <c r="C18" s="531" t="s">
        <v>1449</v>
      </c>
      <c r="D18" s="532" t="s">
        <v>1450</v>
      </c>
    </row>
    <row r="19" spans="1:4">
      <c r="A19" s="555" t="s">
        <v>1451</v>
      </c>
      <c r="B19" s="532" t="s">
        <v>3</v>
      </c>
      <c r="C19" s="531" t="s">
        <v>1452</v>
      </c>
      <c r="D19" s="532" t="s">
        <v>1453</v>
      </c>
    </row>
    <row r="20" spans="1:4">
      <c r="A20" s="555" t="s">
        <v>1454</v>
      </c>
      <c r="B20" s="532" t="s">
        <v>3</v>
      </c>
      <c r="C20" s="531" t="s">
        <v>1455</v>
      </c>
      <c r="D20" s="532" t="s">
        <v>1456</v>
      </c>
    </row>
    <row r="21" spans="1:4">
      <c r="A21" s="555" t="s">
        <v>1457</v>
      </c>
      <c r="B21" s="532" t="s">
        <v>3</v>
      </c>
      <c r="C21" s="531" t="s">
        <v>1458</v>
      </c>
      <c r="D21" s="532" t="s">
        <v>1459</v>
      </c>
    </row>
    <row r="22" spans="1:4">
      <c r="A22" s="555" t="s">
        <v>1460</v>
      </c>
      <c r="B22" s="532" t="s">
        <v>3</v>
      </c>
      <c r="C22" s="531" t="s">
        <v>1461</v>
      </c>
      <c r="D22" s="532" t="s">
        <v>1462</v>
      </c>
    </row>
    <row r="23" spans="1:4">
      <c r="A23" s="555" t="s">
        <v>1463</v>
      </c>
      <c r="B23" s="532" t="s">
        <v>3</v>
      </c>
      <c r="C23" s="531" t="s">
        <v>1464</v>
      </c>
      <c r="D23" s="532" t="s">
        <v>1465</v>
      </c>
    </row>
    <row r="24" spans="1:4">
      <c r="A24" s="555" t="s">
        <v>1466</v>
      </c>
      <c r="B24" s="532" t="s">
        <v>3</v>
      </c>
      <c r="C24" s="531" t="s">
        <v>1467</v>
      </c>
      <c r="D24" s="532" t="s">
        <v>1468</v>
      </c>
    </row>
    <row r="25" spans="1:4">
      <c r="A25" s="555" t="s">
        <v>1469</v>
      </c>
      <c r="B25" s="532" t="s">
        <v>3</v>
      </c>
      <c r="C25" s="531" t="s">
        <v>1470</v>
      </c>
      <c r="D25" s="532" t="s">
        <v>1471</v>
      </c>
    </row>
    <row r="26" spans="1:4">
      <c r="A26" s="555" t="s">
        <v>1472</v>
      </c>
      <c r="B26" s="532" t="s">
        <v>3</v>
      </c>
      <c r="C26" s="531" t="s">
        <v>1473</v>
      </c>
      <c r="D26" s="532" t="s">
        <v>1474</v>
      </c>
    </row>
    <row r="27" spans="1:4">
      <c r="A27" s="555" t="s">
        <v>1475</v>
      </c>
      <c r="B27" s="532" t="s">
        <v>3</v>
      </c>
      <c r="C27" s="531" t="s">
        <v>1476</v>
      </c>
      <c r="D27" s="532" t="s">
        <v>1477</v>
      </c>
    </row>
    <row r="28" spans="1:4">
      <c r="A28" s="555" t="s">
        <v>1478</v>
      </c>
      <c r="B28" s="532" t="s">
        <v>3</v>
      </c>
      <c r="C28" s="531" t="s">
        <v>1479</v>
      </c>
      <c r="D28" s="532" t="s">
        <v>1480</v>
      </c>
    </row>
    <row r="29" spans="1:4">
      <c r="A29" s="555" t="s">
        <v>1481</v>
      </c>
      <c r="B29" s="532" t="s">
        <v>3</v>
      </c>
      <c r="C29" s="531" t="s">
        <v>1482</v>
      </c>
      <c r="D29" s="532" t="s">
        <v>1483</v>
      </c>
    </row>
    <row r="30" spans="1:4">
      <c r="A30" s="555" t="s">
        <v>1484</v>
      </c>
      <c r="B30" s="532" t="s">
        <v>3</v>
      </c>
      <c r="C30" s="531" t="s">
        <v>1485</v>
      </c>
      <c r="D30" s="532" t="s">
        <v>1486</v>
      </c>
    </row>
    <row r="31" spans="1:4">
      <c r="A31" s="555" t="s">
        <v>1487</v>
      </c>
      <c r="B31" s="532" t="s">
        <v>3</v>
      </c>
      <c r="C31" s="531" t="s">
        <v>1488</v>
      </c>
      <c r="D31" s="532" t="s">
        <v>1489</v>
      </c>
    </row>
    <row r="32" spans="1:4">
      <c r="A32" s="555" t="s">
        <v>1490</v>
      </c>
      <c r="B32" s="532" t="s">
        <v>3</v>
      </c>
      <c r="C32" s="531" t="s">
        <v>1491</v>
      </c>
      <c r="D32" s="532" t="s">
        <v>1492</v>
      </c>
    </row>
    <row r="33" spans="1:4">
      <c r="A33" s="555" t="s">
        <v>1493</v>
      </c>
      <c r="B33" s="532" t="s">
        <v>3</v>
      </c>
      <c r="C33" s="531" t="s">
        <v>1494</v>
      </c>
      <c r="D33" s="532" t="s">
        <v>1495</v>
      </c>
    </row>
    <row r="34" spans="1:4">
      <c r="A34" s="555" t="s">
        <v>1496</v>
      </c>
      <c r="B34" s="532" t="s">
        <v>3</v>
      </c>
      <c r="C34" s="531" t="s">
        <v>1497</v>
      </c>
      <c r="D34" s="532" t="s">
        <v>1498</v>
      </c>
    </row>
    <row r="35" spans="1:4">
      <c r="A35" s="555" t="s">
        <v>1499</v>
      </c>
      <c r="B35" s="532" t="s">
        <v>3</v>
      </c>
      <c r="C35" s="531" t="s">
        <v>1500</v>
      </c>
      <c r="D35" s="532" t="s">
        <v>1501</v>
      </c>
    </row>
    <row r="36" spans="1:4">
      <c r="A36" s="555" t="s">
        <v>1502</v>
      </c>
      <c r="B36" s="532" t="s">
        <v>3</v>
      </c>
      <c r="C36" s="531" t="s">
        <v>1503</v>
      </c>
      <c r="D36" s="532" t="s">
        <v>1504</v>
      </c>
    </row>
    <row r="37" spans="1:4">
      <c r="A37" s="555" t="s">
        <v>1505</v>
      </c>
      <c r="B37" s="532" t="s">
        <v>3</v>
      </c>
      <c r="C37" s="531" t="s">
        <v>1506</v>
      </c>
      <c r="D37" s="532" t="s">
        <v>1507</v>
      </c>
    </row>
    <row r="38" spans="1:4">
      <c r="A38" s="555" t="s">
        <v>1508</v>
      </c>
      <c r="B38" s="532" t="s">
        <v>3</v>
      </c>
      <c r="C38" s="531" t="s">
        <v>1509</v>
      </c>
      <c r="D38" s="532" t="s">
        <v>1510</v>
      </c>
    </row>
    <row r="39" spans="1:4">
      <c r="A39" s="555" t="s">
        <v>1511</v>
      </c>
      <c r="B39" s="532" t="s">
        <v>3</v>
      </c>
      <c r="C39" s="531" t="s">
        <v>1512</v>
      </c>
      <c r="D39" s="532" t="s">
        <v>1513</v>
      </c>
    </row>
    <row r="40" spans="1:4">
      <c r="A40" s="555" t="s">
        <v>1514</v>
      </c>
      <c r="B40" s="532" t="s">
        <v>3</v>
      </c>
      <c r="C40" s="531" t="s">
        <v>1515</v>
      </c>
      <c r="D40" s="532" t="s">
        <v>1516</v>
      </c>
    </row>
    <row r="41" spans="1:4">
      <c r="A41" s="555" t="s">
        <v>1517</v>
      </c>
      <c r="B41" s="532" t="s">
        <v>3</v>
      </c>
      <c r="C41" s="531" t="s">
        <v>1518</v>
      </c>
      <c r="D41" s="532" t="s">
        <v>1519</v>
      </c>
    </row>
    <row r="42" spans="1:4">
      <c r="A42" s="555" t="s">
        <v>1520</v>
      </c>
      <c r="B42" s="532" t="s">
        <v>3</v>
      </c>
      <c r="C42" s="531" t="s">
        <v>1521</v>
      </c>
      <c r="D42" s="532" t="s">
        <v>1522</v>
      </c>
    </row>
    <row r="43" spans="1:4">
      <c r="A43" s="555" t="s">
        <v>1523</v>
      </c>
      <c r="B43" s="532" t="s">
        <v>3</v>
      </c>
      <c r="C43" s="531" t="s">
        <v>1524</v>
      </c>
      <c r="D43" s="532" t="s">
        <v>1525</v>
      </c>
    </row>
    <row r="44" spans="1:4">
      <c r="A44" s="555" t="s">
        <v>1526</v>
      </c>
      <c r="B44" s="532" t="s">
        <v>3</v>
      </c>
      <c r="C44" s="531" t="s">
        <v>1527</v>
      </c>
      <c r="D44" s="532" t="s">
        <v>1528</v>
      </c>
    </row>
    <row r="45" spans="1:4">
      <c r="A45" s="555" t="s">
        <v>1529</v>
      </c>
      <c r="B45" s="532" t="s">
        <v>3</v>
      </c>
      <c r="C45" s="531" t="s">
        <v>1530</v>
      </c>
      <c r="D45" s="532" t="s">
        <v>1531</v>
      </c>
    </row>
    <row r="46" spans="1:4">
      <c r="A46" s="555" t="s">
        <v>1532</v>
      </c>
      <c r="B46" s="532" t="s">
        <v>3</v>
      </c>
      <c r="C46" s="531" t="s">
        <v>1533</v>
      </c>
      <c r="D46" s="532" t="s">
        <v>1534</v>
      </c>
    </row>
    <row r="47" spans="1:4">
      <c r="A47" s="555" t="s">
        <v>1535</v>
      </c>
      <c r="B47" s="532" t="s">
        <v>3</v>
      </c>
      <c r="C47" s="531" t="s">
        <v>1536</v>
      </c>
      <c r="D47" s="532" t="s">
        <v>1537</v>
      </c>
    </row>
    <row r="48" spans="1:4">
      <c r="A48" s="555" t="s">
        <v>1538</v>
      </c>
      <c r="B48" s="532" t="s">
        <v>3</v>
      </c>
      <c r="C48" s="531" t="s">
        <v>1539</v>
      </c>
      <c r="D48" s="532" t="s">
        <v>1540</v>
      </c>
    </row>
    <row r="49" spans="1:4">
      <c r="A49" s="555" t="s">
        <v>1541</v>
      </c>
      <c r="B49" s="532" t="s">
        <v>3</v>
      </c>
      <c r="C49" s="531" t="s">
        <v>1542</v>
      </c>
      <c r="D49" s="532" t="s">
        <v>1543</v>
      </c>
    </row>
    <row r="50" spans="1:4">
      <c r="A50" s="555" t="s">
        <v>1544</v>
      </c>
      <c r="B50" s="532" t="s">
        <v>3</v>
      </c>
      <c r="C50" s="531" t="s">
        <v>1545</v>
      </c>
      <c r="D50" s="532" t="s">
        <v>1546</v>
      </c>
    </row>
    <row r="51" spans="1:4">
      <c r="A51" s="555" t="s">
        <v>1547</v>
      </c>
      <c r="B51" s="532" t="s">
        <v>3</v>
      </c>
      <c r="C51" s="531" t="s">
        <v>1548</v>
      </c>
      <c r="D51" s="532" t="s">
        <v>1549</v>
      </c>
    </row>
    <row r="52" spans="1:4">
      <c r="A52" s="555" t="s">
        <v>1550</v>
      </c>
      <c r="B52" s="532" t="s">
        <v>3</v>
      </c>
      <c r="C52" s="531" t="s">
        <v>1551</v>
      </c>
      <c r="D52" s="532" t="s">
        <v>1552</v>
      </c>
    </row>
    <row r="53" spans="1:4">
      <c r="A53" s="555" t="s">
        <v>1553</v>
      </c>
      <c r="B53" s="532" t="s">
        <v>3</v>
      </c>
      <c r="C53" s="531" t="s">
        <v>1554</v>
      </c>
      <c r="D53" s="532" t="s">
        <v>1555</v>
      </c>
    </row>
    <row r="54" spans="1:4">
      <c r="A54" s="555" t="s">
        <v>1556</v>
      </c>
      <c r="B54" s="532" t="s">
        <v>3</v>
      </c>
      <c r="C54" s="531" t="s">
        <v>1557</v>
      </c>
      <c r="D54" s="532" t="s">
        <v>1558</v>
      </c>
    </row>
    <row r="55" spans="1:4">
      <c r="A55" s="555" t="s">
        <v>1559</v>
      </c>
      <c r="B55" s="532" t="s">
        <v>3</v>
      </c>
      <c r="C55" s="531" t="s">
        <v>1560</v>
      </c>
      <c r="D55" s="532" t="s">
        <v>1561</v>
      </c>
    </row>
    <row r="56" spans="1:4">
      <c r="A56" s="555" t="s">
        <v>1562</v>
      </c>
      <c r="B56" s="532" t="s">
        <v>3</v>
      </c>
      <c r="C56" s="531" t="s">
        <v>1563</v>
      </c>
      <c r="D56" s="532" t="s">
        <v>1564</v>
      </c>
    </row>
    <row r="57" spans="1:4">
      <c r="A57" s="555" t="s">
        <v>1565</v>
      </c>
      <c r="B57" s="532" t="s">
        <v>3</v>
      </c>
      <c r="C57" s="531" t="s">
        <v>1566</v>
      </c>
      <c r="D57" s="532" t="s">
        <v>1567</v>
      </c>
    </row>
    <row r="58" spans="1:4">
      <c r="A58" s="555" t="s">
        <v>1568</v>
      </c>
      <c r="B58" s="532" t="s">
        <v>3</v>
      </c>
      <c r="C58" s="531" t="s">
        <v>1569</v>
      </c>
      <c r="D58" s="532" t="s">
        <v>1570</v>
      </c>
    </row>
    <row r="59" spans="1:4">
      <c r="A59" s="555" t="s">
        <v>1571</v>
      </c>
      <c r="B59" s="532" t="s">
        <v>3</v>
      </c>
      <c r="C59" s="531" t="s">
        <v>1572</v>
      </c>
      <c r="D59" s="532" t="s">
        <v>1573</v>
      </c>
    </row>
    <row r="60" spans="1:4">
      <c r="A60" s="555" t="s">
        <v>1574</v>
      </c>
      <c r="B60" s="532" t="s">
        <v>3</v>
      </c>
      <c r="C60" s="531" t="s">
        <v>1575</v>
      </c>
      <c r="D60" s="532" t="s">
        <v>1576</v>
      </c>
    </row>
    <row r="61" spans="1:4">
      <c r="A61" s="555" t="s">
        <v>1577</v>
      </c>
      <c r="B61" s="532" t="s">
        <v>3</v>
      </c>
      <c r="C61" s="531" t="s">
        <v>1578</v>
      </c>
      <c r="D61" s="532" t="s">
        <v>1579</v>
      </c>
    </row>
    <row r="62" spans="1:4">
      <c r="A62" s="555" t="s">
        <v>1580</v>
      </c>
      <c r="B62" s="532" t="s">
        <v>3</v>
      </c>
      <c r="C62" s="531" t="s">
        <v>1581</v>
      </c>
      <c r="D62" s="532" t="s">
        <v>1582</v>
      </c>
    </row>
    <row r="63" spans="1:4">
      <c r="A63" s="555" t="s">
        <v>1583</v>
      </c>
      <c r="B63" s="532" t="s">
        <v>3</v>
      </c>
      <c r="C63" s="531" t="s">
        <v>1584</v>
      </c>
      <c r="D63" s="532" t="s">
        <v>1585</v>
      </c>
    </row>
    <row r="64" spans="1:4">
      <c r="A64" s="555" t="s">
        <v>1586</v>
      </c>
      <c r="B64" s="532" t="s">
        <v>3</v>
      </c>
      <c r="C64" s="531" t="s">
        <v>1587</v>
      </c>
      <c r="D64" s="532" t="s">
        <v>1588</v>
      </c>
    </row>
    <row r="65" spans="1:4">
      <c r="A65" s="555" t="s">
        <v>1589</v>
      </c>
      <c r="B65" s="532" t="s">
        <v>3</v>
      </c>
      <c r="C65" s="531" t="s">
        <v>1590</v>
      </c>
      <c r="D65" s="532" t="s">
        <v>1591</v>
      </c>
    </row>
    <row r="66" spans="1:4">
      <c r="A66" s="555" t="s">
        <v>1592</v>
      </c>
      <c r="B66" s="532" t="s">
        <v>3</v>
      </c>
      <c r="C66" s="531" t="s">
        <v>1593</v>
      </c>
      <c r="D66" s="532" t="s">
        <v>1594</v>
      </c>
    </row>
    <row r="67" spans="1:4">
      <c r="A67" s="555" t="s">
        <v>1595</v>
      </c>
      <c r="B67" s="532" t="s">
        <v>3</v>
      </c>
      <c r="C67" s="531" t="s">
        <v>1596</v>
      </c>
      <c r="D67" s="532" t="s">
        <v>1597</v>
      </c>
    </row>
    <row r="68" spans="1:4">
      <c r="A68" s="555" t="s">
        <v>1598</v>
      </c>
      <c r="B68" s="532" t="s">
        <v>3</v>
      </c>
      <c r="C68" s="531" t="s">
        <v>1599</v>
      </c>
      <c r="D68" s="532" t="s">
        <v>1600</v>
      </c>
    </row>
    <row r="69" spans="1:4">
      <c r="A69" s="555" t="s">
        <v>1601</v>
      </c>
      <c r="B69" s="532" t="s">
        <v>3</v>
      </c>
      <c r="C69" s="531" t="s">
        <v>1602</v>
      </c>
      <c r="D69" s="532" t="s">
        <v>1603</v>
      </c>
    </row>
    <row r="70" spans="1:4">
      <c r="A70" s="555" t="s">
        <v>1604</v>
      </c>
      <c r="B70" s="532" t="s">
        <v>3</v>
      </c>
      <c r="C70" s="531" t="s">
        <v>1605</v>
      </c>
      <c r="D70" s="532" t="s">
        <v>1606</v>
      </c>
    </row>
    <row r="71" spans="1:4">
      <c r="A71" s="555" t="s">
        <v>1607</v>
      </c>
      <c r="B71" s="532" t="s">
        <v>3</v>
      </c>
      <c r="C71" s="531" t="s">
        <v>1608</v>
      </c>
      <c r="D71" s="532" t="s">
        <v>1609</v>
      </c>
    </row>
    <row r="72" spans="1:4">
      <c r="A72" s="555" t="s">
        <v>1610</v>
      </c>
      <c r="B72" s="532" t="s">
        <v>3</v>
      </c>
      <c r="C72" s="531" t="s">
        <v>1611</v>
      </c>
      <c r="D72" s="532" t="s">
        <v>1612</v>
      </c>
    </row>
    <row r="73" spans="1:4">
      <c r="A73" s="555" t="s">
        <v>1613</v>
      </c>
      <c r="B73" s="532" t="s">
        <v>3</v>
      </c>
      <c r="C73" s="531" t="s">
        <v>1614</v>
      </c>
      <c r="D73" s="532" t="s">
        <v>1615</v>
      </c>
    </row>
    <row r="74" spans="1:4">
      <c r="A74" s="555" t="s">
        <v>1616</v>
      </c>
      <c r="B74" s="532" t="s">
        <v>3</v>
      </c>
      <c r="C74" s="531" t="s">
        <v>1617</v>
      </c>
      <c r="D74" s="532" t="s">
        <v>1618</v>
      </c>
    </row>
    <row r="75" spans="1:4">
      <c r="A75" s="555" t="s">
        <v>1619</v>
      </c>
      <c r="B75" s="532" t="s">
        <v>3</v>
      </c>
      <c r="C75" s="531" t="s">
        <v>1620</v>
      </c>
      <c r="D75" s="532" t="s">
        <v>1621</v>
      </c>
    </row>
    <row r="76" spans="1:4">
      <c r="A76" s="555" t="s">
        <v>1622</v>
      </c>
      <c r="B76" s="532" t="s">
        <v>3</v>
      </c>
      <c r="C76" s="531" t="s">
        <v>1623</v>
      </c>
      <c r="D76" s="532" t="s">
        <v>1624</v>
      </c>
    </row>
    <row r="77" spans="1:4">
      <c r="A77" s="555" t="s">
        <v>1625</v>
      </c>
      <c r="B77" s="532" t="s">
        <v>3</v>
      </c>
      <c r="C77" s="531" t="s">
        <v>1626</v>
      </c>
      <c r="D77" s="532" t="s">
        <v>1627</v>
      </c>
    </row>
    <row r="78" spans="1:4">
      <c r="A78" s="555" t="s">
        <v>1628</v>
      </c>
      <c r="B78" s="532" t="s">
        <v>3</v>
      </c>
      <c r="C78" s="531" t="s">
        <v>1629</v>
      </c>
      <c r="D78" s="532" t="s">
        <v>1630</v>
      </c>
    </row>
    <row r="79" spans="1:4">
      <c r="A79" s="555" t="s">
        <v>1631</v>
      </c>
      <c r="B79" s="532" t="s">
        <v>3</v>
      </c>
      <c r="C79" s="531" t="s">
        <v>1632</v>
      </c>
      <c r="D79" s="532" t="s">
        <v>1633</v>
      </c>
    </row>
    <row r="80" spans="1:4">
      <c r="A80" s="555" t="s">
        <v>1634</v>
      </c>
      <c r="B80" s="532" t="s">
        <v>3</v>
      </c>
      <c r="C80" s="531" t="s">
        <v>1635</v>
      </c>
      <c r="D80" s="532" t="s">
        <v>1636</v>
      </c>
    </row>
    <row r="81" spans="1:4">
      <c r="A81" s="555" t="s">
        <v>1637</v>
      </c>
      <c r="B81" s="532" t="s">
        <v>3</v>
      </c>
      <c r="C81" s="531" t="s">
        <v>1638</v>
      </c>
      <c r="D81" s="532" t="s">
        <v>1639</v>
      </c>
    </row>
    <row r="82" spans="1:4">
      <c r="A82" s="555" t="s">
        <v>1640</v>
      </c>
      <c r="B82" s="532" t="s">
        <v>3</v>
      </c>
      <c r="C82" s="531" t="s">
        <v>1641</v>
      </c>
      <c r="D82" s="532" t="s">
        <v>1642</v>
      </c>
    </row>
    <row r="83" spans="1:4">
      <c r="A83" s="555" t="s">
        <v>1643</v>
      </c>
      <c r="B83" s="532" t="s">
        <v>3</v>
      </c>
      <c r="C83" s="531" t="s">
        <v>1644</v>
      </c>
      <c r="D83" s="532" t="s">
        <v>1645</v>
      </c>
    </row>
    <row r="84" spans="1:4">
      <c r="A84" s="555" t="s">
        <v>1646</v>
      </c>
      <c r="B84" s="532" t="s">
        <v>3</v>
      </c>
      <c r="C84" s="531" t="s">
        <v>1647</v>
      </c>
      <c r="D84" s="532" t="s">
        <v>1648</v>
      </c>
    </row>
    <row r="85" spans="1:4">
      <c r="A85" s="555" t="s">
        <v>1649</v>
      </c>
      <c r="B85" s="532" t="s">
        <v>3</v>
      </c>
      <c r="C85" s="531" t="s">
        <v>1650</v>
      </c>
      <c r="D85" s="532" t="s">
        <v>1651</v>
      </c>
    </row>
    <row r="86" spans="1:4">
      <c r="A86" s="555" t="s">
        <v>1652</v>
      </c>
      <c r="B86" s="532" t="s">
        <v>3</v>
      </c>
      <c r="C86" s="531" t="s">
        <v>1653</v>
      </c>
      <c r="D86" s="532" t="s">
        <v>1654</v>
      </c>
    </row>
    <row r="87" spans="1:4">
      <c r="A87" s="555" t="s">
        <v>1655</v>
      </c>
      <c r="B87" s="532" t="s">
        <v>3</v>
      </c>
      <c r="C87" s="531" t="s">
        <v>1656</v>
      </c>
      <c r="D87" s="532" t="s">
        <v>1657</v>
      </c>
    </row>
    <row r="88" spans="1:4">
      <c r="A88" s="555" t="s">
        <v>1658</v>
      </c>
      <c r="B88" s="532" t="s">
        <v>3</v>
      </c>
      <c r="C88" s="531" t="s">
        <v>1659</v>
      </c>
      <c r="D88" s="532" t="s">
        <v>1660</v>
      </c>
    </row>
    <row r="89" spans="1:4">
      <c r="A89" s="555" t="s">
        <v>1661</v>
      </c>
      <c r="B89" s="532" t="s">
        <v>3</v>
      </c>
      <c r="C89" s="531" t="s">
        <v>1662</v>
      </c>
      <c r="D89" s="532" t="s">
        <v>1663</v>
      </c>
    </row>
    <row r="90" spans="1:4">
      <c r="A90" s="555" t="s">
        <v>1664</v>
      </c>
      <c r="B90" s="532" t="s">
        <v>3</v>
      </c>
      <c r="C90" s="531" t="s">
        <v>1665</v>
      </c>
      <c r="D90" s="532" t="s">
        <v>1666</v>
      </c>
    </row>
    <row r="91" spans="1:4">
      <c r="A91" s="555" t="s">
        <v>1667</v>
      </c>
      <c r="B91" s="532" t="s">
        <v>3</v>
      </c>
      <c r="C91" s="531" t="s">
        <v>1668</v>
      </c>
      <c r="D91" s="532" t="s">
        <v>1669</v>
      </c>
    </row>
    <row r="92" spans="1:4">
      <c r="A92" s="555" t="s">
        <v>1670</v>
      </c>
      <c r="B92" s="532" t="s">
        <v>3</v>
      </c>
      <c r="C92" s="531" t="s">
        <v>1671</v>
      </c>
      <c r="D92" s="532" t="s">
        <v>1672</v>
      </c>
    </row>
    <row r="93" spans="1:4">
      <c r="A93" s="555" t="s">
        <v>1673</v>
      </c>
      <c r="B93" s="532" t="s">
        <v>3</v>
      </c>
      <c r="C93" s="531" t="s">
        <v>1674</v>
      </c>
      <c r="D93" s="532" t="s">
        <v>1675</v>
      </c>
    </row>
    <row r="94" spans="1:4">
      <c r="A94" s="555" t="s">
        <v>1676</v>
      </c>
      <c r="B94" s="532" t="s">
        <v>3</v>
      </c>
      <c r="C94" s="531" t="s">
        <v>1677</v>
      </c>
      <c r="D94" s="532" t="s">
        <v>1678</v>
      </c>
    </row>
    <row r="95" spans="1:4">
      <c r="A95" s="555" t="s">
        <v>1679</v>
      </c>
      <c r="B95" s="532" t="s">
        <v>3</v>
      </c>
      <c r="C95" s="531" t="s">
        <v>1680</v>
      </c>
      <c r="D95" s="532" t="s">
        <v>1681</v>
      </c>
    </row>
    <row r="96" spans="1:4">
      <c r="A96" s="555" t="s">
        <v>1682</v>
      </c>
      <c r="B96" s="532" t="s">
        <v>3</v>
      </c>
      <c r="C96" s="531" t="s">
        <v>1683</v>
      </c>
      <c r="D96" s="532" t="s">
        <v>1684</v>
      </c>
    </row>
    <row r="97" spans="1:4">
      <c r="A97" s="555" t="s">
        <v>1685</v>
      </c>
      <c r="B97" s="532" t="s">
        <v>3</v>
      </c>
      <c r="C97" s="531" t="s">
        <v>1686</v>
      </c>
      <c r="D97" s="532" t="s">
        <v>1687</v>
      </c>
    </row>
    <row r="98" spans="1:4">
      <c r="A98" s="555" t="s">
        <v>1688</v>
      </c>
      <c r="B98" s="532" t="s">
        <v>3</v>
      </c>
      <c r="C98" s="531" t="s">
        <v>1689</v>
      </c>
      <c r="D98" s="532" t="s">
        <v>1690</v>
      </c>
    </row>
    <row r="99" spans="1:4">
      <c r="A99" s="555" t="s">
        <v>1691</v>
      </c>
      <c r="B99" s="532" t="s">
        <v>3</v>
      </c>
      <c r="C99" s="531" t="s">
        <v>1692</v>
      </c>
      <c r="D99" s="532" t="s">
        <v>1693</v>
      </c>
    </row>
    <row r="100" spans="1:4">
      <c r="A100" s="555" t="s">
        <v>1694</v>
      </c>
      <c r="B100" s="532" t="s">
        <v>3</v>
      </c>
      <c r="C100" s="531" t="s">
        <v>1695</v>
      </c>
      <c r="D100" s="532" t="s">
        <v>1696</v>
      </c>
    </row>
    <row r="101" spans="1:4">
      <c r="A101" s="555" t="s">
        <v>1697</v>
      </c>
      <c r="B101" s="532" t="s">
        <v>3</v>
      </c>
      <c r="C101" s="531" t="s">
        <v>1698</v>
      </c>
      <c r="D101" s="532" t="s">
        <v>1699</v>
      </c>
    </row>
    <row r="102" spans="1:4">
      <c r="A102" s="555" t="s">
        <v>1700</v>
      </c>
      <c r="B102" s="532" t="s">
        <v>3</v>
      </c>
      <c r="C102" s="531" t="s">
        <v>1701</v>
      </c>
      <c r="D102" s="532" t="s">
        <v>1702</v>
      </c>
    </row>
    <row r="103" spans="1:4">
      <c r="A103" s="555" t="s">
        <v>1703</v>
      </c>
      <c r="B103" s="532" t="s">
        <v>3</v>
      </c>
      <c r="C103" s="531" t="s">
        <v>1704</v>
      </c>
      <c r="D103" s="532" t="s">
        <v>1705</v>
      </c>
    </row>
    <row r="104" spans="1:4">
      <c r="A104" s="555" t="s">
        <v>1706</v>
      </c>
      <c r="B104" s="532" t="s">
        <v>3</v>
      </c>
      <c r="C104" s="531" t="s">
        <v>1707</v>
      </c>
      <c r="D104" s="532" t="s">
        <v>1708</v>
      </c>
    </row>
    <row r="105" spans="1:4">
      <c r="A105" s="555" t="s">
        <v>1709</v>
      </c>
      <c r="B105" s="532" t="s">
        <v>3</v>
      </c>
      <c r="C105" s="531" t="s">
        <v>1710</v>
      </c>
      <c r="D105" s="532" t="s">
        <v>1711</v>
      </c>
    </row>
    <row r="106" spans="1:4">
      <c r="A106" s="555" t="s">
        <v>1712</v>
      </c>
      <c r="B106" s="532" t="s">
        <v>3</v>
      </c>
      <c r="C106" s="531" t="s">
        <v>1713</v>
      </c>
      <c r="D106" s="532" t="s">
        <v>1714</v>
      </c>
    </row>
    <row r="107" spans="1:4">
      <c r="A107" s="555" t="s">
        <v>1715</v>
      </c>
      <c r="B107" s="532" t="s">
        <v>3</v>
      </c>
      <c r="C107" s="531" t="s">
        <v>1716</v>
      </c>
      <c r="D107" s="532" t="s">
        <v>1717</v>
      </c>
    </row>
    <row r="108" spans="1:4">
      <c r="A108" s="555" t="s">
        <v>1718</v>
      </c>
      <c r="B108" s="532" t="s">
        <v>3</v>
      </c>
      <c r="C108" s="531" t="s">
        <v>1719</v>
      </c>
      <c r="D108" s="532" t="s">
        <v>1720</v>
      </c>
    </row>
    <row r="109" spans="1:4">
      <c r="A109" s="555" t="s">
        <v>1721</v>
      </c>
      <c r="B109" s="532" t="s">
        <v>3</v>
      </c>
      <c r="C109" s="531" t="s">
        <v>1722</v>
      </c>
      <c r="D109" s="532" t="s">
        <v>1723</v>
      </c>
    </row>
    <row r="110" spans="1:4">
      <c r="A110" s="555" t="s">
        <v>1724</v>
      </c>
      <c r="B110" s="532" t="s">
        <v>3</v>
      </c>
      <c r="C110" s="531" t="s">
        <v>1725</v>
      </c>
      <c r="D110" s="532" t="s">
        <v>1726</v>
      </c>
    </row>
    <row r="111" spans="1:4">
      <c r="A111" s="555" t="s">
        <v>1727</v>
      </c>
      <c r="B111" s="532" t="s">
        <v>3</v>
      </c>
      <c r="C111" s="531" t="s">
        <v>1728</v>
      </c>
      <c r="D111" s="532" t="s">
        <v>1729</v>
      </c>
    </row>
    <row r="112" spans="1:4">
      <c r="A112" s="555" t="s">
        <v>1730</v>
      </c>
      <c r="B112" s="532" t="s">
        <v>3</v>
      </c>
      <c r="C112" s="531" t="s">
        <v>1731</v>
      </c>
      <c r="D112" s="532" t="s">
        <v>1732</v>
      </c>
    </row>
    <row r="113" spans="1:4">
      <c r="A113" s="555" t="s">
        <v>1733</v>
      </c>
      <c r="B113" s="532" t="s">
        <v>3</v>
      </c>
      <c r="C113" s="531" t="s">
        <v>1734</v>
      </c>
      <c r="D113" s="532" t="s">
        <v>1735</v>
      </c>
    </row>
    <row r="114" spans="1:4">
      <c r="A114" s="555" t="s">
        <v>1736</v>
      </c>
      <c r="B114" s="532" t="s">
        <v>3</v>
      </c>
      <c r="C114" s="531" t="s">
        <v>1737</v>
      </c>
      <c r="D114" s="532" t="s">
        <v>1738</v>
      </c>
    </row>
    <row r="115" spans="1:4">
      <c r="A115" s="555" t="s">
        <v>1739</v>
      </c>
      <c r="B115" s="532" t="s">
        <v>3</v>
      </c>
      <c r="C115" s="531" t="s">
        <v>1740</v>
      </c>
      <c r="D115" s="532" t="s">
        <v>1741</v>
      </c>
    </row>
    <row r="116" spans="1:4">
      <c r="A116" s="555" t="s">
        <v>1742</v>
      </c>
      <c r="B116" s="532" t="s">
        <v>3</v>
      </c>
      <c r="C116" s="531" t="s">
        <v>1743</v>
      </c>
      <c r="D116" s="532" t="s">
        <v>1744</v>
      </c>
    </row>
    <row r="117" spans="1:4">
      <c r="A117" s="555" t="s">
        <v>1745</v>
      </c>
      <c r="B117" s="532" t="s">
        <v>3</v>
      </c>
      <c r="C117" s="531" t="s">
        <v>1746</v>
      </c>
      <c r="D117" s="532" t="s">
        <v>1747</v>
      </c>
    </row>
    <row r="118" spans="1:4">
      <c r="A118" s="555" t="s">
        <v>1748</v>
      </c>
      <c r="B118" s="532" t="s">
        <v>3</v>
      </c>
      <c r="C118" s="531" t="s">
        <v>1749</v>
      </c>
      <c r="D118" s="532" t="s">
        <v>1750</v>
      </c>
    </row>
    <row r="119" spans="1:4">
      <c r="A119" s="555" t="s">
        <v>1751</v>
      </c>
      <c r="B119" s="532" t="s">
        <v>3</v>
      </c>
      <c r="C119" s="531" t="s">
        <v>1752</v>
      </c>
      <c r="D119" s="532" t="s">
        <v>1753</v>
      </c>
    </row>
    <row r="120" spans="1:4">
      <c r="A120" s="555" t="s">
        <v>1754</v>
      </c>
      <c r="B120" s="532" t="s">
        <v>3</v>
      </c>
      <c r="C120" s="531" t="s">
        <v>1755</v>
      </c>
      <c r="D120" s="532" t="s">
        <v>1756</v>
      </c>
    </row>
    <row r="121" spans="1:4">
      <c r="A121" s="555" t="s">
        <v>1757</v>
      </c>
      <c r="B121" s="532" t="s">
        <v>3</v>
      </c>
      <c r="C121" s="531" t="s">
        <v>1758</v>
      </c>
      <c r="D121" s="532" t="s">
        <v>1759</v>
      </c>
    </row>
    <row r="122" spans="1:4">
      <c r="A122" s="555" t="s">
        <v>1760</v>
      </c>
      <c r="B122" s="532" t="s">
        <v>3</v>
      </c>
      <c r="C122" s="531" t="s">
        <v>1761</v>
      </c>
      <c r="D122" s="532" t="s">
        <v>1762</v>
      </c>
    </row>
    <row r="123" spans="1:4">
      <c r="A123" s="555" t="s">
        <v>1763</v>
      </c>
      <c r="B123" s="532" t="s">
        <v>3</v>
      </c>
      <c r="C123" s="531" t="s">
        <v>1764</v>
      </c>
      <c r="D123" s="532" t="s">
        <v>1765</v>
      </c>
    </row>
    <row r="124" spans="1:4">
      <c r="A124" s="555" t="s">
        <v>1766</v>
      </c>
      <c r="B124" s="532" t="s">
        <v>3</v>
      </c>
      <c r="C124" s="531" t="s">
        <v>1767</v>
      </c>
      <c r="D124" s="532" t="s">
        <v>1768</v>
      </c>
    </row>
    <row r="125" spans="1:4">
      <c r="A125" s="555" t="s">
        <v>1769</v>
      </c>
      <c r="B125" s="532" t="s">
        <v>3</v>
      </c>
      <c r="C125" s="531" t="s">
        <v>1770</v>
      </c>
      <c r="D125" s="532" t="s">
        <v>1771</v>
      </c>
    </row>
    <row r="126" spans="1:4">
      <c r="A126" s="555" t="s">
        <v>1772</v>
      </c>
      <c r="B126" s="532" t="s">
        <v>3</v>
      </c>
      <c r="C126" s="531" t="s">
        <v>1773</v>
      </c>
      <c r="D126" s="532" t="s">
        <v>1774</v>
      </c>
    </row>
    <row r="127" spans="1:4">
      <c r="A127" s="555" t="s">
        <v>1775</v>
      </c>
      <c r="B127" s="532" t="s">
        <v>3</v>
      </c>
      <c r="C127" s="531" t="s">
        <v>1776</v>
      </c>
      <c r="D127" s="532" t="s">
        <v>1777</v>
      </c>
    </row>
    <row r="128" spans="1:4">
      <c r="A128" s="555" t="s">
        <v>1778</v>
      </c>
      <c r="B128" s="532" t="s">
        <v>3</v>
      </c>
      <c r="C128" s="531" t="s">
        <v>1779</v>
      </c>
      <c r="D128" s="532" t="s">
        <v>1780</v>
      </c>
    </row>
    <row r="129" spans="1:4">
      <c r="A129" s="555" t="s">
        <v>1781</v>
      </c>
      <c r="B129" s="532" t="s">
        <v>3</v>
      </c>
      <c r="C129" s="531" t="s">
        <v>1782</v>
      </c>
      <c r="D129" s="532" t="s">
        <v>1783</v>
      </c>
    </row>
    <row r="130" spans="1:4">
      <c r="A130" s="555" t="s">
        <v>1784</v>
      </c>
      <c r="B130" s="532" t="s">
        <v>3</v>
      </c>
      <c r="C130" s="531" t="s">
        <v>1785</v>
      </c>
      <c r="D130" s="532" t="s">
        <v>1786</v>
      </c>
    </row>
    <row r="131" spans="1:4">
      <c r="A131" s="555" t="s">
        <v>1787</v>
      </c>
      <c r="B131" s="532" t="s">
        <v>3</v>
      </c>
      <c r="C131" s="531" t="s">
        <v>1788</v>
      </c>
      <c r="D131" s="532" t="s">
        <v>1789</v>
      </c>
    </row>
    <row r="132" spans="1:4">
      <c r="A132" s="555" t="s">
        <v>1790</v>
      </c>
      <c r="B132" s="532" t="s">
        <v>3</v>
      </c>
      <c r="C132" s="531" t="s">
        <v>1791</v>
      </c>
      <c r="D132" s="532" t="s">
        <v>1792</v>
      </c>
    </row>
    <row r="133" spans="1:4">
      <c r="A133" s="555" t="s">
        <v>1793</v>
      </c>
      <c r="B133" s="532" t="s">
        <v>3</v>
      </c>
      <c r="C133" s="531" t="s">
        <v>1794</v>
      </c>
      <c r="D133" s="532" t="s">
        <v>1795</v>
      </c>
    </row>
    <row r="134" spans="1:4">
      <c r="A134" s="555" t="s">
        <v>1796</v>
      </c>
      <c r="B134" s="532" t="s">
        <v>3</v>
      </c>
      <c r="C134" s="531" t="s">
        <v>1797</v>
      </c>
      <c r="D134" s="532" t="s">
        <v>1798</v>
      </c>
    </row>
    <row r="135" spans="1:4">
      <c r="A135" s="555" t="s">
        <v>1799</v>
      </c>
      <c r="B135" s="532" t="s">
        <v>3</v>
      </c>
      <c r="C135" s="531" t="s">
        <v>1800</v>
      </c>
      <c r="D135" s="532" t="s">
        <v>1801</v>
      </c>
    </row>
    <row r="136" spans="1:4">
      <c r="A136" s="555" t="s">
        <v>1802</v>
      </c>
      <c r="B136" s="532" t="s">
        <v>3</v>
      </c>
      <c r="C136" s="531" t="s">
        <v>1803</v>
      </c>
      <c r="D136" s="532" t="s">
        <v>1804</v>
      </c>
    </row>
    <row r="137" spans="1:4">
      <c r="A137" s="555" t="s">
        <v>1805</v>
      </c>
      <c r="B137" s="532" t="s">
        <v>3</v>
      </c>
      <c r="C137" s="531" t="s">
        <v>1806</v>
      </c>
      <c r="D137" s="532" t="s">
        <v>1807</v>
      </c>
    </row>
    <row r="138" spans="1:4">
      <c r="A138" s="555" t="s">
        <v>1808</v>
      </c>
      <c r="B138" s="532" t="s">
        <v>3</v>
      </c>
      <c r="C138" s="531" t="s">
        <v>1809</v>
      </c>
      <c r="D138" s="532" t="s">
        <v>1810</v>
      </c>
    </row>
    <row r="139" spans="1:4">
      <c r="A139" s="555" t="s">
        <v>1811</v>
      </c>
      <c r="B139" s="532" t="s">
        <v>3</v>
      </c>
      <c r="C139" s="531" t="s">
        <v>1812</v>
      </c>
      <c r="D139" s="532" t="s">
        <v>1813</v>
      </c>
    </row>
    <row r="140" spans="1:4">
      <c r="A140" s="555" t="s">
        <v>1814</v>
      </c>
      <c r="B140" s="532" t="s">
        <v>3</v>
      </c>
      <c r="C140" s="531" t="s">
        <v>1815</v>
      </c>
      <c r="D140" s="532" t="s">
        <v>1816</v>
      </c>
    </row>
    <row r="141" spans="1:4">
      <c r="A141" s="555" t="s">
        <v>1817</v>
      </c>
      <c r="B141" s="532" t="s">
        <v>3</v>
      </c>
      <c r="C141" s="531" t="s">
        <v>1818</v>
      </c>
      <c r="D141" s="532" t="s">
        <v>1819</v>
      </c>
    </row>
    <row r="142" spans="1:4">
      <c r="A142" s="555" t="s">
        <v>1820</v>
      </c>
      <c r="B142" s="532" t="s">
        <v>3</v>
      </c>
      <c r="C142" s="531" t="s">
        <v>1821</v>
      </c>
      <c r="D142" s="532" t="s">
        <v>1822</v>
      </c>
    </row>
    <row r="143" spans="1:4">
      <c r="A143" s="555" t="s">
        <v>1823</v>
      </c>
      <c r="B143" s="532" t="s">
        <v>3</v>
      </c>
      <c r="C143" s="531" t="s">
        <v>1824</v>
      </c>
      <c r="D143" s="532" t="s">
        <v>1825</v>
      </c>
    </row>
    <row r="144" spans="1:4">
      <c r="A144" s="555" t="s">
        <v>1826</v>
      </c>
      <c r="B144" s="532" t="s">
        <v>3</v>
      </c>
      <c r="C144" s="531" t="s">
        <v>1827</v>
      </c>
      <c r="D144" s="532" t="s">
        <v>1828</v>
      </c>
    </row>
    <row r="145" spans="1:4">
      <c r="A145" s="555" t="s">
        <v>1829</v>
      </c>
      <c r="B145" s="532" t="s">
        <v>3</v>
      </c>
      <c r="C145" s="531" t="s">
        <v>1830</v>
      </c>
      <c r="D145" s="532" t="s">
        <v>1831</v>
      </c>
    </row>
    <row r="146" spans="1:4">
      <c r="A146" s="555" t="s">
        <v>1832</v>
      </c>
      <c r="B146" s="532" t="s">
        <v>3</v>
      </c>
      <c r="C146" s="531" t="s">
        <v>1833</v>
      </c>
      <c r="D146" s="532" t="s">
        <v>1834</v>
      </c>
    </row>
    <row r="147" spans="1:4">
      <c r="A147" s="555" t="s">
        <v>1835</v>
      </c>
      <c r="B147" s="532" t="s">
        <v>3</v>
      </c>
      <c r="C147" s="531" t="s">
        <v>1836</v>
      </c>
      <c r="D147" s="532" t="s">
        <v>1837</v>
      </c>
    </row>
    <row r="148" spans="1:4">
      <c r="A148" s="555" t="s">
        <v>1838</v>
      </c>
      <c r="B148" s="532" t="s">
        <v>3</v>
      </c>
      <c r="C148" s="531" t="s">
        <v>1839</v>
      </c>
      <c r="D148" s="532" t="s">
        <v>1840</v>
      </c>
    </row>
    <row r="149" spans="1:4">
      <c r="A149" s="555" t="s">
        <v>1841</v>
      </c>
      <c r="B149" s="532" t="s">
        <v>3</v>
      </c>
      <c r="C149" s="531" t="s">
        <v>1842</v>
      </c>
      <c r="D149" s="532" t="s">
        <v>1843</v>
      </c>
    </row>
    <row r="150" spans="1:4">
      <c r="A150" s="555" t="s">
        <v>1844</v>
      </c>
      <c r="B150" s="532" t="s">
        <v>3</v>
      </c>
      <c r="C150" s="531" t="s">
        <v>1845</v>
      </c>
      <c r="D150" s="532" t="s">
        <v>1846</v>
      </c>
    </row>
    <row r="151" spans="1:4">
      <c r="A151" s="555" t="s">
        <v>1847</v>
      </c>
      <c r="B151" s="532" t="s">
        <v>3</v>
      </c>
      <c r="C151" s="531" t="s">
        <v>1848</v>
      </c>
      <c r="D151" s="532" t="s">
        <v>1849</v>
      </c>
    </row>
    <row r="152" spans="1:4">
      <c r="A152" s="555" t="s">
        <v>1850</v>
      </c>
      <c r="B152" s="532" t="s">
        <v>3</v>
      </c>
      <c r="C152" s="531" t="s">
        <v>1851</v>
      </c>
      <c r="D152" s="532" t="s">
        <v>1852</v>
      </c>
    </row>
    <row r="153" spans="1:4">
      <c r="A153" s="555" t="s">
        <v>1853</v>
      </c>
      <c r="B153" s="532" t="s">
        <v>3</v>
      </c>
      <c r="C153" s="531" t="s">
        <v>1854</v>
      </c>
      <c r="D153" s="532" t="s">
        <v>1855</v>
      </c>
    </row>
    <row r="154" spans="1:4">
      <c r="A154" s="555" t="s">
        <v>1856</v>
      </c>
      <c r="B154" s="532" t="s">
        <v>3</v>
      </c>
      <c r="C154" s="531" t="s">
        <v>1857</v>
      </c>
      <c r="D154" s="532" t="s">
        <v>1858</v>
      </c>
    </row>
    <row r="155" spans="1:4">
      <c r="A155" s="555" t="s">
        <v>1859</v>
      </c>
      <c r="B155" s="532" t="s">
        <v>3</v>
      </c>
      <c r="C155" s="531" t="s">
        <v>1860</v>
      </c>
      <c r="D155" s="532" t="s">
        <v>1861</v>
      </c>
    </row>
    <row r="156" spans="1:4">
      <c r="A156" s="555" t="s">
        <v>1862</v>
      </c>
      <c r="B156" s="532" t="s">
        <v>3</v>
      </c>
      <c r="C156" s="531" t="s">
        <v>1863</v>
      </c>
      <c r="D156" s="532" t="s">
        <v>1864</v>
      </c>
    </row>
    <row r="157" spans="1:4">
      <c r="A157" s="555" t="s">
        <v>1865</v>
      </c>
      <c r="B157" s="532" t="s">
        <v>3</v>
      </c>
      <c r="C157" s="531" t="s">
        <v>1866</v>
      </c>
      <c r="D157" s="532" t="s">
        <v>1867</v>
      </c>
    </row>
    <row r="158" spans="1:4">
      <c r="A158" s="555" t="s">
        <v>1868</v>
      </c>
      <c r="B158" s="532" t="s">
        <v>3</v>
      </c>
      <c r="C158" s="531" t="s">
        <v>1869</v>
      </c>
      <c r="D158" s="532" t="s">
        <v>1870</v>
      </c>
    </row>
    <row r="159" spans="1:4">
      <c r="A159" s="555" t="s">
        <v>1871</v>
      </c>
      <c r="B159" s="532" t="s">
        <v>3</v>
      </c>
      <c r="C159" s="531" t="s">
        <v>1872</v>
      </c>
      <c r="D159" s="532" t="s">
        <v>1873</v>
      </c>
    </row>
    <row r="160" spans="1:4">
      <c r="A160" s="555" t="s">
        <v>1874</v>
      </c>
      <c r="B160" s="532" t="s">
        <v>3</v>
      </c>
      <c r="C160" s="531" t="s">
        <v>1875</v>
      </c>
      <c r="D160" s="532" t="s">
        <v>1876</v>
      </c>
    </row>
    <row r="161" spans="1:4">
      <c r="A161" s="555" t="s">
        <v>1877</v>
      </c>
      <c r="B161" s="532" t="s">
        <v>3</v>
      </c>
      <c r="C161" s="531" t="s">
        <v>1878</v>
      </c>
      <c r="D161" s="532" t="s">
        <v>1879</v>
      </c>
    </row>
    <row r="162" spans="1:4">
      <c r="A162" s="555" t="s">
        <v>1880</v>
      </c>
      <c r="B162" s="532" t="s">
        <v>3</v>
      </c>
      <c r="C162" s="531" t="s">
        <v>1881</v>
      </c>
      <c r="D162" s="532" t="s">
        <v>1882</v>
      </c>
    </row>
    <row r="163" spans="1:4">
      <c r="A163" s="555" t="s">
        <v>1883</v>
      </c>
      <c r="B163" s="532" t="s">
        <v>3</v>
      </c>
      <c r="C163" s="531" t="s">
        <v>1884</v>
      </c>
      <c r="D163" s="532" t="s">
        <v>1885</v>
      </c>
    </row>
    <row r="164" spans="1:4">
      <c r="A164" s="555" t="s">
        <v>1886</v>
      </c>
      <c r="B164" s="532" t="s">
        <v>3</v>
      </c>
      <c r="C164" s="531" t="s">
        <v>1887</v>
      </c>
      <c r="D164" s="532" t="s">
        <v>1888</v>
      </c>
    </row>
    <row r="165" spans="1:4">
      <c r="A165" s="555" t="s">
        <v>1889</v>
      </c>
      <c r="B165" s="532" t="s">
        <v>3</v>
      </c>
      <c r="C165" s="531" t="s">
        <v>1890</v>
      </c>
      <c r="D165" s="532" t="s">
        <v>1891</v>
      </c>
    </row>
    <row r="166" spans="1:4">
      <c r="A166" s="555" t="s">
        <v>1892</v>
      </c>
      <c r="B166" s="532" t="s">
        <v>3</v>
      </c>
      <c r="C166" s="531" t="s">
        <v>1893</v>
      </c>
      <c r="D166" s="532" t="s">
        <v>1894</v>
      </c>
    </row>
    <row r="167" spans="1:4">
      <c r="A167" s="555" t="s">
        <v>1895</v>
      </c>
      <c r="B167" s="532" t="s">
        <v>3</v>
      </c>
      <c r="C167" s="531" t="s">
        <v>1896</v>
      </c>
      <c r="D167" s="532" t="s">
        <v>1897</v>
      </c>
    </row>
    <row r="168" spans="1:4">
      <c r="A168" s="555" t="s">
        <v>1898</v>
      </c>
      <c r="B168" s="532" t="s">
        <v>3</v>
      </c>
      <c r="C168" s="531" t="s">
        <v>1899</v>
      </c>
      <c r="D168" s="532" t="s">
        <v>1900</v>
      </c>
    </row>
    <row r="169" spans="1:4">
      <c r="A169" s="555" t="s">
        <v>1901</v>
      </c>
      <c r="B169" s="532" t="s">
        <v>3</v>
      </c>
      <c r="C169" s="531" t="s">
        <v>1902</v>
      </c>
      <c r="D169" s="532" t="s">
        <v>1903</v>
      </c>
    </row>
    <row r="170" spans="1:4">
      <c r="A170" s="555" t="s">
        <v>1904</v>
      </c>
      <c r="B170" s="532" t="s">
        <v>3</v>
      </c>
      <c r="C170" s="531" t="s">
        <v>1905</v>
      </c>
      <c r="D170" s="532" t="s">
        <v>1906</v>
      </c>
    </row>
    <row r="171" spans="1:4">
      <c r="A171" s="555" t="s">
        <v>1907</v>
      </c>
      <c r="B171" s="532" t="s">
        <v>3</v>
      </c>
      <c r="C171" s="531" t="s">
        <v>1908</v>
      </c>
      <c r="D171" s="532" t="s">
        <v>1909</v>
      </c>
    </row>
    <row r="172" spans="1:4">
      <c r="A172" s="555" t="s">
        <v>1910</v>
      </c>
      <c r="B172" s="532" t="s">
        <v>3</v>
      </c>
      <c r="C172" s="531" t="s">
        <v>1911</v>
      </c>
      <c r="D172" s="532" t="s">
        <v>1912</v>
      </c>
    </row>
    <row r="173" spans="1:4">
      <c r="A173" s="555" t="s">
        <v>1913</v>
      </c>
      <c r="B173" s="532" t="s">
        <v>3</v>
      </c>
      <c r="C173" s="531" t="s">
        <v>1914</v>
      </c>
      <c r="D173" s="532" t="s">
        <v>1915</v>
      </c>
    </row>
    <row r="174" spans="1:4">
      <c r="A174" s="555" t="s">
        <v>1916</v>
      </c>
      <c r="B174" s="532" t="s">
        <v>3</v>
      </c>
      <c r="C174" s="531" t="s">
        <v>1917</v>
      </c>
      <c r="D174" s="532" t="s">
        <v>1918</v>
      </c>
    </row>
    <row r="175" spans="1:4">
      <c r="A175" s="555" t="s">
        <v>1919</v>
      </c>
      <c r="B175" s="532" t="s">
        <v>3</v>
      </c>
      <c r="C175" s="531" t="s">
        <v>1920</v>
      </c>
      <c r="D175" s="532" t="s">
        <v>1921</v>
      </c>
    </row>
    <row r="176" spans="1:4">
      <c r="A176" s="555" t="s">
        <v>1922</v>
      </c>
      <c r="B176" s="532" t="s">
        <v>3</v>
      </c>
      <c r="C176" s="531" t="s">
        <v>1923</v>
      </c>
      <c r="D176" s="532" t="s">
        <v>1924</v>
      </c>
    </row>
    <row r="177" spans="1:4">
      <c r="A177" s="555" t="s">
        <v>1925</v>
      </c>
      <c r="B177" s="532" t="s">
        <v>3</v>
      </c>
      <c r="C177" s="531" t="s">
        <v>1926</v>
      </c>
      <c r="D177" s="532" t="s">
        <v>1927</v>
      </c>
    </row>
    <row r="178" spans="1:4">
      <c r="A178" s="555" t="s">
        <v>1928</v>
      </c>
      <c r="B178" s="532" t="s">
        <v>3</v>
      </c>
      <c r="C178" s="531" t="s">
        <v>1929</v>
      </c>
      <c r="D178" s="532" t="s">
        <v>1930</v>
      </c>
    </row>
    <row r="179" spans="1:4">
      <c r="A179" s="555" t="s">
        <v>1931</v>
      </c>
      <c r="B179" s="532" t="s">
        <v>3</v>
      </c>
      <c r="C179" s="531" t="s">
        <v>1932</v>
      </c>
      <c r="D179" s="532" t="s">
        <v>1933</v>
      </c>
    </row>
    <row r="180" spans="1:4">
      <c r="A180" s="555" t="s">
        <v>1934</v>
      </c>
      <c r="B180" s="532" t="s">
        <v>3</v>
      </c>
      <c r="C180" s="531" t="s">
        <v>1935</v>
      </c>
      <c r="D180" s="532" t="s">
        <v>1936</v>
      </c>
    </row>
    <row r="181" spans="1:4">
      <c r="A181" s="555" t="s">
        <v>1937</v>
      </c>
      <c r="B181" s="532" t="s">
        <v>3</v>
      </c>
      <c r="C181" s="531" t="s">
        <v>1938</v>
      </c>
      <c r="D181" s="532" t="s">
        <v>1939</v>
      </c>
    </row>
    <row r="182" spans="1:4">
      <c r="A182" s="555" t="s">
        <v>1940</v>
      </c>
      <c r="B182" s="532" t="s">
        <v>3</v>
      </c>
      <c r="C182" s="531" t="s">
        <v>1941</v>
      </c>
      <c r="D182" s="532" t="s">
        <v>1942</v>
      </c>
    </row>
    <row r="183" spans="1:4">
      <c r="A183" s="555" t="s">
        <v>1943</v>
      </c>
      <c r="B183" s="532" t="s">
        <v>3</v>
      </c>
      <c r="C183" s="531" t="s">
        <v>1944</v>
      </c>
      <c r="D183" s="532" t="s">
        <v>1945</v>
      </c>
    </row>
    <row r="184" spans="1:4">
      <c r="A184" s="555" t="s">
        <v>1946</v>
      </c>
      <c r="B184" s="532" t="s">
        <v>3</v>
      </c>
      <c r="C184" s="531" t="s">
        <v>1947</v>
      </c>
      <c r="D184" s="532" t="s">
        <v>1948</v>
      </c>
    </row>
    <row r="185" spans="1:4">
      <c r="A185" s="555" t="s">
        <v>1949</v>
      </c>
      <c r="B185" s="532" t="s">
        <v>3</v>
      </c>
      <c r="C185" s="531" t="s">
        <v>1950</v>
      </c>
      <c r="D185" s="532" t="s">
        <v>1951</v>
      </c>
    </row>
    <row r="186" spans="1:4">
      <c r="A186" s="555" t="s">
        <v>1952</v>
      </c>
      <c r="B186" s="532" t="s">
        <v>3</v>
      </c>
      <c r="C186" s="531" t="s">
        <v>1953</v>
      </c>
      <c r="D186" s="532" t="s">
        <v>1954</v>
      </c>
    </row>
    <row r="187" spans="1:4">
      <c r="A187" s="555" t="s">
        <v>1955</v>
      </c>
      <c r="B187" s="532" t="s">
        <v>3</v>
      </c>
      <c r="C187" s="531" t="s">
        <v>1956</v>
      </c>
      <c r="D187" s="532" t="s">
        <v>1957</v>
      </c>
    </row>
    <row r="188" spans="1:4">
      <c r="A188" s="555" t="s">
        <v>1958</v>
      </c>
      <c r="B188" s="532" t="s">
        <v>3</v>
      </c>
      <c r="C188" s="531" t="s">
        <v>1959</v>
      </c>
      <c r="D188" s="532" t="s">
        <v>1960</v>
      </c>
    </row>
    <row r="189" spans="1:4">
      <c r="A189" s="555" t="s">
        <v>1961</v>
      </c>
      <c r="B189" s="532" t="s">
        <v>3</v>
      </c>
      <c r="C189" s="531" t="s">
        <v>1962</v>
      </c>
      <c r="D189" s="532" t="s">
        <v>1963</v>
      </c>
    </row>
    <row r="190" spans="1:4">
      <c r="A190" s="555" t="s">
        <v>1964</v>
      </c>
      <c r="B190" s="532" t="s">
        <v>3</v>
      </c>
      <c r="C190" s="531" t="s">
        <v>1965</v>
      </c>
      <c r="D190" s="532" t="s">
        <v>1966</v>
      </c>
    </row>
    <row r="191" spans="1:4">
      <c r="A191" s="555" t="s">
        <v>1967</v>
      </c>
      <c r="B191" s="532" t="s">
        <v>3</v>
      </c>
      <c r="C191" s="531" t="s">
        <v>1968</v>
      </c>
      <c r="D191" s="532" t="s">
        <v>1969</v>
      </c>
    </row>
    <row r="192" spans="1:4">
      <c r="A192" s="555" t="s">
        <v>1970</v>
      </c>
      <c r="B192" s="532" t="s">
        <v>3</v>
      </c>
      <c r="C192" s="531" t="s">
        <v>1971</v>
      </c>
      <c r="D192" s="532" t="s">
        <v>1972</v>
      </c>
    </row>
    <row r="193" spans="1:4">
      <c r="A193" s="555" t="s">
        <v>1973</v>
      </c>
      <c r="B193" s="532" t="s">
        <v>3</v>
      </c>
      <c r="C193" s="531" t="s">
        <v>1974</v>
      </c>
      <c r="D193" s="532" t="s">
        <v>1975</v>
      </c>
    </row>
    <row r="194" spans="1:4">
      <c r="A194" s="555" t="s">
        <v>1976</v>
      </c>
      <c r="B194" s="532" t="s">
        <v>3</v>
      </c>
      <c r="C194" s="531" t="s">
        <v>1977</v>
      </c>
      <c r="D194" s="532" t="s">
        <v>1978</v>
      </c>
    </row>
    <row r="195" spans="1:4">
      <c r="A195" s="555" t="s">
        <v>1979</v>
      </c>
      <c r="B195" s="532" t="s">
        <v>3</v>
      </c>
      <c r="C195" s="531" t="s">
        <v>1980</v>
      </c>
      <c r="D195" s="532" t="s">
        <v>1981</v>
      </c>
    </row>
    <row r="196" spans="1:4">
      <c r="A196" s="555" t="s">
        <v>1982</v>
      </c>
      <c r="B196" s="532" t="s">
        <v>3</v>
      </c>
      <c r="C196" s="531" t="s">
        <v>1983</v>
      </c>
      <c r="D196" s="532" t="s">
        <v>1984</v>
      </c>
    </row>
    <row r="197" spans="1:4">
      <c r="A197" s="555" t="s">
        <v>1985</v>
      </c>
      <c r="B197" s="532" t="s">
        <v>3</v>
      </c>
      <c r="C197" s="531" t="s">
        <v>1986</v>
      </c>
      <c r="D197" s="532" t="s">
        <v>1987</v>
      </c>
    </row>
    <row r="198" spans="1:4">
      <c r="A198" s="555" t="s">
        <v>1988</v>
      </c>
      <c r="B198" s="532" t="s">
        <v>3</v>
      </c>
      <c r="C198" s="531" t="s">
        <v>1989</v>
      </c>
      <c r="D198" s="532" t="s">
        <v>1990</v>
      </c>
    </row>
    <row r="199" spans="1:4">
      <c r="A199" s="555" t="s">
        <v>1991</v>
      </c>
      <c r="B199" s="532" t="s">
        <v>3</v>
      </c>
      <c r="C199" s="531" t="s">
        <v>1992</v>
      </c>
      <c r="D199" s="532" t="s">
        <v>1993</v>
      </c>
    </row>
    <row r="200" spans="1:4">
      <c r="A200" s="555" t="s">
        <v>1994</v>
      </c>
      <c r="B200" s="532" t="s">
        <v>3</v>
      </c>
      <c r="C200" s="531" t="s">
        <v>1995</v>
      </c>
      <c r="D200" s="532" t="s">
        <v>1996</v>
      </c>
    </row>
    <row r="201" spans="1:4">
      <c r="A201" s="555" t="s">
        <v>1997</v>
      </c>
      <c r="B201" s="532" t="s">
        <v>3</v>
      </c>
      <c r="C201" s="531" t="s">
        <v>1998</v>
      </c>
      <c r="D201" s="532" t="s">
        <v>1999</v>
      </c>
    </row>
    <row r="202" spans="1:4">
      <c r="A202" s="555" t="s">
        <v>2000</v>
      </c>
      <c r="B202" s="532" t="s">
        <v>3</v>
      </c>
      <c r="C202" s="531" t="s">
        <v>2001</v>
      </c>
      <c r="D202" s="532" t="s">
        <v>2002</v>
      </c>
    </row>
    <row r="203" spans="1:4">
      <c r="A203" s="555" t="s">
        <v>2003</v>
      </c>
      <c r="B203" s="532" t="s">
        <v>3</v>
      </c>
      <c r="C203" s="531" t="s">
        <v>2004</v>
      </c>
      <c r="D203" s="532" t="s">
        <v>2005</v>
      </c>
    </row>
    <row r="204" spans="1:4">
      <c r="A204" s="555" t="s">
        <v>2006</v>
      </c>
      <c r="B204" s="532" t="s">
        <v>3</v>
      </c>
      <c r="C204" s="531" t="s">
        <v>2007</v>
      </c>
      <c r="D204" s="532" t="s">
        <v>2008</v>
      </c>
    </row>
    <row r="205" spans="1:4">
      <c r="A205" s="555" t="s">
        <v>2009</v>
      </c>
      <c r="B205" s="532" t="s">
        <v>3</v>
      </c>
      <c r="C205" s="531" t="s">
        <v>2010</v>
      </c>
      <c r="D205" s="532" t="s">
        <v>2011</v>
      </c>
    </row>
    <row r="206" spans="1:4">
      <c r="A206" s="555" t="s">
        <v>2012</v>
      </c>
      <c r="B206" s="532" t="s">
        <v>3</v>
      </c>
      <c r="C206" s="531" t="s">
        <v>2013</v>
      </c>
      <c r="D206" s="532" t="s">
        <v>2014</v>
      </c>
    </row>
    <row r="207" spans="1:4">
      <c r="A207" s="555" t="s">
        <v>2015</v>
      </c>
      <c r="B207" s="532" t="s">
        <v>3</v>
      </c>
      <c r="C207" s="531" t="s">
        <v>2016</v>
      </c>
      <c r="D207" s="532" t="s">
        <v>2017</v>
      </c>
    </row>
    <row r="208" spans="1:4">
      <c r="A208" s="555" t="s">
        <v>2018</v>
      </c>
      <c r="B208" s="532" t="s">
        <v>3</v>
      </c>
      <c r="C208" s="531" t="s">
        <v>2019</v>
      </c>
      <c r="D208" s="532" t="s">
        <v>2020</v>
      </c>
    </row>
    <row r="209" spans="1:4">
      <c r="A209" s="555" t="s">
        <v>2021</v>
      </c>
      <c r="B209" s="532" t="s">
        <v>3</v>
      </c>
      <c r="C209" s="531" t="s">
        <v>2022</v>
      </c>
      <c r="D209" s="532" t="s">
        <v>2023</v>
      </c>
    </row>
    <row r="210" spans="1:4">
      <c r="A210" s="555" t="s">
        <v>2024</v>
      </c>
      <c r="B210" s="532" t="s">
        <v>3</v>
      </c>
      <c r="C210" s="531" t="s">
        <v>2025</v>
      </c>
      <c r="D210" s="532" t="s">
        <v>2026</v>
      </c>
    </row>
    <row r="211" spans="1:4">
      <c r="A211" s="555" t="s">
        <v>2027</v>
      </c>
      <c r="B211" s="532" t="s">
        <v>3</v>
      </c>
      <c r="C211" s="531" t="s">
        <v>2028</v>
      </c>
      <c r="D211" s="532" t="s">
        <v>2029</v>
      </c>
    </row>
    <row r="212" spans="1:4">
      <c r="A212" s="555" t="s">
        <v>2030</v>
      </c>
      <c r="B212" s="532" t="s">
        <v>3</v>
      </c>
      <c r="C212" s="531" t="s">
        <v>2031</v>
      </c>
      <c r="D212" s="532" t="s">
        <v>2032</v>
      </c>
    </row>
    <row r="213" spans="1:4">
      <c r="A213" s="555" t="s">
        <v>2033</v>
      </c>
      <c r="B213" s="532" t="s">
        <v>3</v>
      </c>
      <c r="C213" s="531" t="s">
        <v>2034</v>
      </c>
      <c r="D213" s="532" t="s">
        <v>2035</v>
      </c>
    </row>
    <row r="214" spans="1:4">
      <c r="A214" s="555" t="s">
        <v>2036</v>
      </c>
      <c r="B214" s="532" t="s">
        <v>3</v>
      </c>
      <c r="C214" s="531" t="s">
        <v>2037</v>
      </c>
      <c r="D214" s="532" t="s">
        <v>2038</v>
      </c>
    </row>
    <row r="215" spans="1:4">
      <c r="A215" s="555" t="s">
        <v>2039</v>
      </c>
      <c r="B215" s="532" t="s">
        <v>3</v>
      </c>
      <c r="C215" s="531" t="s">
        <v>2040</v>
      </c>
      <c r="D215" s="532" t="s">
        <v>2041</v>
      </c>
    </row>
    <row r="216" spans="1:4">
      <c r="A216" s="555" t="s">
        <v>2042</v>
      </c>
      <c r="B216" s="532" t="s">
        <v>3</v>
      </c>
      <c r="C216" s="531" t="s">
        <v>2043</v>
      </c>
      <c r="D216" s="532" t="s">
        <v>2044</v>
      </c>
    </row>
    <row r="217" spans="1:4">
      <c r="A217" s="555" t="s">
        <v>2045</v>
      </c>
      <c r="B217" s="532" t="s">
        <v>3</v>
      </c>
      <c r="C217" s="531" t="s">
        <v>2046</v>
      </c>
      <c r="D217" s="532" t="s">
        <v>2047</v>
      </c>
    </row>
    <row r="218" spans="1:4">
      <c r="A218" s="555" t="s">
        <v>2048</v>
      </c>
      <c r="B218" s="532" t="s">
        <v>3</v>
      </c>
      <c r="C218" s="531" t="s">
        <v>2049</v>
      </c>
      <c r="D218" s="532" t="s">
        <v>2050</v>
      </c>
    </row>
    <row r="219" spans="1:4">
      <c r="A219" s="555" t="s">
        <v>2051</v>
      </c>
      <c r="B219" s="532" t="s">
        <v>3</v>
      </c>
      <c r="C219" s="531" t="s">
        <v>2052</v>
      </c>
      <c r="D219" s="532" t="s">
        <v>2053</v>
      </c>
    </row>
    <row r="220" spans="1:4">
      <c r="A220" s="555" t="s">
        <v>2054</v>
      </c>
      <c r="B220" s="532" t="s">
        <v>3</v>
      </c>
      <c r="C220" s="531" t="s">
        <v>2055</v>
      </c>
      <c r="D220" s="532" t="s">
        <v>2056</v>
      </c>
    </row>
    <row r="221" spans="1:4">
      <c r="A221" s="555" t="s">
        <v>2057</v>
      </c>
      <c r="B221" s="532" t="s">
        <v>3</v>
      </c>
      <c r="C221" s="531" t="s">
        <v>2058</v>
      </c>
      <c r="D221" s="532" t="s">
        <v>2059</v>
      </c>
    </row>
    <row r="222" spans="1:4">
      <c r="A222" s="555" t="s">
        <v>2060</v>
      </c>
      <c r="B222" s="532" t="s">
        <v>3</v>
      </c>
      <c r="C222" s="531" t="s">
        <v>2061</v>
      </c>
      <c r="D222" s="532" t="s">
        <v>2062</v>
      </c>
    </row>
    <row r="223" spans="1:4">
      <c r="A223" s="555" t="s">
        <v>2063</v>
      </c>
      <c r="B223" s="532" t="s">
        <v>3</v>
      </c>
      <c r="C223" s="531" t="s">
        <v>2064</v>
      </c>
      <c r="D223" s="532" t="s">
        <v>2065</v>
      </c>
    </row>
    <row r="224" spans="1:4">
      <c r="A224" s="555" t="s">
        <v>2066</v>
      </c>
      <c r="B224" s="532" t="s">
        <v>3</v>
      </c>
      <c r="C224" s="531" t="s">
        <v>2067</v>
      </c>
      <c r="D224" s="532" t="s">
        <v>2068</v>
      </c>
    </row>
    <row r="225" spans="1:4">
      <c r="A225" s="555" t="s">
        <v>2069</v>
      </c>
      <c r="B225" s="532" t="s">
        <v>3</v>
      </c>
      <c r="C225" s="531" t="s">
        <v>2070</v>
      </c>
      <c r="D225" s="532" t="s">
        <v>2071</v>
      </c>
    </row>
    <row r="226" spans="1:4">
      <c r="A226" s="555" t="s">
        <v>2072</v>
      </c>
      <c r="B226" s="532" t="s">
        <v>3</v>
      </c>
      <c r="C226" s="531" t="s">
        <v>2073</v>
      </c>
      <c r="D226" s="532" t="s">
        <v>2074</v>
      </c>
    </row>
    <row r="227" spans="1:4">
      <c r="A227" s="555" t="s">
        <v>2075</v>
      </c>
      <c r="B227" s="532" t="s">
        <v>3</v>
      </c>
      <c r="C227" s="531" t="s">
        <v>2076</v>
      </c>
      <c r="D227" s="532" t="s">
        <v>2077</v>
      </c>
    </row>
    <row r="228" spans="1:4">
      <c r="A228" s="555" t="s">
        <v>2078</v>
      </c>
      <c r="B228" s="532" t="s">
        <v>3</v>
      </c>
      <c r="C228" s="531" t="s">
        <v>2079</v>
      </c>
      <c r="D228" s="532" t="s">
        <v>2080</v>
      </c>
    </row>
    <row r="229" spans="1:4">
      <c r="A229" s="555" t="s">
        <v>2081</v>
      </c>
      <c r="B229" s="532" t="s">
        <v>3</v>
      </c>
      <c r="C229" s="531" t="s">
        <v>2082</v>
      </c>
      <c r="D229" s="532" t="s">
        <v>2083</v>
      </c>
    </row>
    <row r="230" spans="1:4">
      <c r="A230" s="555" t="s">
        <v>2084</v>
      </c>
      <c r="B230" s="532" t="s">
        <v>3</v>
      </c>
      <c r="C230" s="531" t="s">
        <v>2085</v>
      </c>
      <c r="D230" s="532" t="s">
        <v>2086</v>
      </c>
    </row>
    <row r="231" spans="1:4">
      <c r="A231" s="555" t="s">
        <v>2087</v>
      </c>
      <c r="B231" s="532" t="s">
        <v>3</v>
      </c>
      <c r="C231" s="531" t="s">
        <v>2088</v>
      </c>
      <c r="D231" s="532" t="s">
        <v>2089</v>
      </c>
    </row>
    <row r="232" spans="1:4">
      <c r="A232" s="555" t="s">
        <v>2090</v>
      </c>
      <c r="B232" s="532" t="s">
        <v>3</v>
      </c>
      <c r="C232" s="531" t="s">
        <v>2091</v>
      </c>
      <c r="D232" s="532" t="s">
        <v>2092</v>
      </c>
    </row>
    <row r="233" spans="1:4">
      <c r="A233" s="555" t="s">
        <v>2093</v>
      </c>
      <c r="B233" s="532" t="s">
        <v>3</v>
      </c>
      <c r="C233" s="531" t="s">
        <v>2094</v>
      </c>
      <c r="D233" s="532" t="s">
        <v>2095</v>
      </c>
    </row>
    <row r="234" spans="1:4">
      <c r="A234" s="555" t="s">
        <v>2096</v>
      </c>
      <c r="B234" s="532" t="s">
        <v>3</v>
      </c>
      <c r="C234" s="531" t="s">
        <v>2097</v>
      </c>
      <c r="D234" s="532" t="s">
        <v>2098</v>
      </c>
    </row>
    <row r="235" spans="1:4">
      <c r="A235" s="555" t="s">
        <v>2099</v>
      </c>
      <c r="B235" s="532" t="s">
        <v>3</v>
      </c>
      <c r="C235" s="531" t="s">
        <v>2100</v>
      </c>
      <c r="D235" s="532" t="s">
        <v>2101</v>
      </c>
    </row>
    <row r="236" spans="1:4">
      <c r="A236" s="555" t="s">
        <v>2102</v>
      </c>
      <c r="B236" s="532" t="s">
        <v>3</v>
      </c>
      <c r="C236" s="531" t="s">
        <v>2103</v>
      </c>
      <c r="D236" s="532" t="s">
        <v>2104</v>
      </c>
    </row>
    <row r="237" spans="1:4">
      <c r="A237" s="555" t="s">
        <v>2105</v>
      </c>
      <c r="B237" s="532" t="s">
        <v>3</v>
      </c>
      <c r="C237" s="531" t="s">
        <v>2106</v>
      </c>
      <c r="D237" s="532" t="s">
        <v>2107</v>
      </c>
    </row>
    <row r="238" spans="1:4">
      <c r="A238" s="555" t="s">
        <v>2108</v>
      </c>
      <c r="B238" s="532" t="s">
        <v>3</v>
      </c>
      <c r="C238" s="531" t="s">
        <v>2109</v>
      </c>
      <c r="D238" s="532" t="s">
        <v>2110</v>
      </c>
    </row>
    <row r="239" spans="1:4">
      <c r="A239" s="555" t="s">
        <v>2111</v>
      </c>
      <c r="B239" s="532" t="s">
        <v>3</v>
      </c>
      <c r="C239" s="531" t="s">
        <v>2112</v>
      </c>
      <c r="D239" s="532" t="s">
        <v>2113</v>
      </c>
    </row>
    <row r="240" spans="1:4">
      <c r="A240" s="555" t="s">
        <v>2114</v>
      </c>
      <c r="B240" s="532" t="s">
        <v>3</v>
      </c>
      <c r="C240" s="531" t="s">
        <v>2115</v>
      </c>
      <c r="D240" s="532" t="s">
        <v>2116</v>
      </c>
    </row>
    <row r="241" spans="1:4">
      <c r="A241" s="555" t="s">
        <v>2117</v>
      </c>
      <c r="B241" s="532" t="s">
        <v>3</v>
      </c>
      <c r="C241" s="531" t="s">
        <v>2118</v>
      </c>
      <c r="D241" s="532" t="s">
        <v>2119</v>
      </c>
    </row>
    <row r="242" spans="1:4">
      <c r="A242" s="555" t="s">
        <v>2120</v>
      </c>
      <c r="B242" s="532" t="s">
        <v>3</v>
      </c>
      <c r="C242" s="531" t="s">
        <v>2121</v>
      </c>
      <c r="D242" s="532" t="s">
        <v>2122</v>
      </c>
    </row>
    <row r="243" spans="1:4">
      <c r="A243" s="555" t="s">
        <v>2123</v>
      </c>
      <c r="B243" s="532" t="s">
        <v>3</v>
      </c>
      <c r="C243" s="531" t="s">
        <v>2124</v>
      </c>
      <c r="D243" s="532" t="s">
        <v>2125</v>
      </c>
    </row>
    <row r="244" spans="1:4">
      <c r="A244" s="555" t="s">
        <v>2126</v>
      </c>
      <c r="B244" s="532" t="s">
        <v>3</v>
      </c>
      <c r="C244" s="531" t="s">
        <v>2127</v>
      </c>
      <c r="D244" s="532" t="s">
        <v>2128</v>
      </c>
    </row>
    <row r="245" spans="1:4">
      <c r="A245" s="555" t="s">
        <v>2129</v>
      </c>
      <c r="B245" s="532" t="s">
        <v>3</v>
      </c>
      <c r="C245" s="531" t="s">
        <v>2130</v>
      </c>
      <c r="D245" s="532" t="s">
        <v>2131</v>
      </c>
    </row>
    <row r="246" spans="1:4">
      <c r="A246" s="555" t="s">
        <v>2132</v>
      </c>
      <c r="B246" s="532" t="s">
        <v>3</v>
      </c>
      <c r="C246" s="531" t="s">
        <v>2133</v>
      </c>
      <c r="D246" s="532" t="s">
        <v>2134</v>
      </c>
    </row>
    <row r="247" spans="1:4">
      <c r="A247" s="555" t="s">
        <v>2135</v>
      </c>
      <c r="B247" s="532" t="s">
        <v>3</v>
      </c>
      <c r="C247" s="531" t="s">
        <v>2136</v>
      </c>
      <c r="D247" s="532" t="s">
        <v>2137</v>
      </c>
    </row>
    <row r="248" spans="1:4">
      <c r="A248" s="555" t="s">
        <v>2138</v>
      </c>
      <c r="B248" s="532" t="s">
        <v>3</v>
      </c>
      <c r="C248" s="531" t="s">
        <v>2139</v>
      </c>
      <c r="D248" s="532" t="s">
        <v>2140</v>
      </c>
    </row>
    <row r="249" spans="1:4">
      <c r="A249" s="555" t="s">
        <v>2141</v>
      </c>
      <c r="B249" s="532" t="s">
        <v>3</v>
      </c>
      <c r="C249" s="531" t="s">
        <v>2142</v>
      </c>
      <c r="D249" s="532" t="s">
        <v>2143</v>
      </c>
    </row>
    <row r="250" spans="1:4">
      <c r="A250" s="555" t="s">
        <v>2144</v>
      </c>
      <c r="B250" s="532" t="s">
        <v>3</v>
      </c>
      <c r="C250" s="531" t="s">
        <v>2145</v>
      </c>
      <c r="D250" s="532" t="s">
        <v>2146</v>
      </c>
    </row>
    <row r="251" spans="1:4">
      <c r="A251" s="555" t="s">
        <v>2147</v>
      </c>
      <c r="B251" s="532" t="s">
        <v>3</v>
      </c>
      <c r="C251" s="531" t="s">
        <v>2148</v>
      </c>
      <c r="D251" s="532" t="s">
        <v>2149</v>
      </c>
    </row>
    <row r="252" spans="1:4">
      <c r="A252" s="555" t="s">
        <v>2150</v>
      </c>
      <c r="B252" s="532" t="s">
        <v>3</v>
      </c>
      <c r="C252" s="531" t="s">
        <v>2151</v>
      </c>
      <c r="D252" s="532" t="s">
        <v>2152</v>
      </c>
    </row>
    <row r="253" spans="1:4">
      <c r="A253" s="555" t="s">
        <v>2153</v>
      </c>
      <c r="B253" s="532" t="s">
        <v>3</v>
      </c>
      <c r="C253" s="531" t="s">
        <v>2154</v>
      </c>
      <c r="D253" s="532" t="s">
        <v>2155</v>
      </c>
    </row>
    <row r="254" spans="1:4">
      <c r="A254" s="555" t="s">
        <v>2156</v>
      </c>
      <c r="B254" s="532" t="s">
        <v>3</v>
      </c>
      <c r="C254" s="531" t="s">
        <v>2157</v>
      </c>
      <c r="D254" s="532" t="s">
        <v>2158</v>
      </c>
    </row>
    <row r="255" spans="1:4">
      <c r="A255" s="555" t="s">
        <v>2159</v>
      </c>
      <c r="B255" s="532" t="s">
        <v>3</v>
      </c>
      <c r="C255" s="531" t="s">
        <v>2160</v>
      </c>
      <c r="D255" s="532" t="s">
        <v>2161</v>
      </c>
    </row>
    <row r="256" spans="1:4">
      <c r="A256" s="555" t="s">
        <v>2162</v>
      </c>
      <c r="B256" s="532" t="s">
        <v>3</v>
      </c>
      <c r="C256" s="531" t="s">
        <v>2163</v>
      </c>
      <c r="D256" s="532" t="s">
        <v>2164</v>
      </c>
    </row>
    <row r="257" spans="1:4">
      <c r="A257" s="555" t="s">
        <v>2165</v>
      </c>
      <c r="B257" s="532" t="s">
        <v>3</v>
      </c>
      <c r="C257" s="531" t="s">
        <v>2166</v>
      </c>
      <c r="D257" s="532" t="s">
        <v>2167</v>
      </c>
    </row>
    <row r="258" spans="1:4">
      <c r="A258" s="555" t="s">
        <v>2168</v>
      </c>
      <c r="B258" s="532" t="s">
        <v>3</v>
      </c>
      <c r="C258" s="531" t="s">
        <v>2169</v>
      </c>
      <c r="D258" s="532" t="s">
        <v>2170</v>
      </c>
    </row>
    <row r="259" spans="1:4">
      <c r="A259" s="555" t="s">
        <v>2171</v>
      </c>
      <c r="B259" s="532" t="s">
        <v>3</v>
      </c>
      <c r="C259" s="531" t="s">
        <v>2172</v>
      </c>
      <c r="D259" s="532" t="s">
        <v>2173</v>
      </c>
    </row>
    <row r="260" spans="1:4">
      <c r="A260" s="555" t="s">
        <v>2174</v>
      </c>
      <c r="B260" s="532" t="s">
        <v>3</v>
      </c>
      <c r="C260" s="531" t="s">
        <v>2175</v>
      </c>
      <c r="D260" s="532" t="s">
        <v>2176</v>
      </c>
    </row>
    <row r="261" spans="1:4">
      <c r="A261" s="555" t="s">
        <v>2177</v>
      </c>
      <c r="B261" s="532" t="s">
        <v>3</v>
      </c>
      <c r="C261" s="531" t="s">
        <v>2178</v>
      </c>
      <c r="D261" s="532" t="s">
        <v>2179</v>
      </c>
    </row>
    <row r="262" spans="1:4">
      <c r="A262" s="555" t="s">
        <v>2180</v>
      </c>
      <c r="B262" s="532" t="s">
        <v>3</v>
      </c>
      <c r="C262" s="531" t="s">
        <v>2181</v>
      </c>
      <c r="D262" s="532" t="s">
        <v>2182</v>
      </c>
    </row>
    <row r="263" spans="1:4">
      <c r="A263" s="555" t="s">
        <v>2183</v>
      </c>
      <c r="B263" s="532" t="s">
        <v>3</v>
      </c>
      <c r="C263" s="531" t="s">
        <v>2184</v>
      </c>
      <c r="D263" s="532" t="s">
        <v>2185</v>
      </c>
    </row>
    <row r="264" spans="1:4">
      <c r="A264" s="555" t="s">
        <v>2186</v>
      </c>
      <c r="B264" s="532" t="s">
        <v>3</v>
      </c>
      <c r="C264" s="531" t="s">
        <v>2187</v>
      </c>
      <c r="D264" s="532" t="s">
        <v>2188</v>
      </c>
    </row>
    <row r="265" spans="1:4">
      <c r="A265" s="555" t="s">
        <v>2189</v>
      </c>
      <c r="B265" s="532" t="s">
        <v>3</v>
      </c>
      <c r="C265" s="531" t="s">
        <v>2190</v>
      </c>
      <c r="D265" s="532" t="s">
        <v>2191</v>
      </c>
    </row>
    <row r="266" spans="1:4">
      <c r="A266" s="555" t="s">
        <v>2192</v>
      </c>
      <c r="B266" s="532" t="s">
        <v>3</v>
      </c>
      <c r="C266" s="531" t="s">
        <v>2193</v>
      </c>
      <c r="D266" s="532" t="s">
        <v>2194</v>
      </c>
    </row>
    <row r="267" spans="1:4">
      <c r="A267" s="555" t="s">
        <v>2195</v>
      </c>
      <c r="B267" s="532" t="s">
        <v>3</v>
      </c>
      <c r="C267" s="531" t="s">
        <v>2196</v>
      </c>
      <c r="D267" s="532" t="s">
        <v>2197</v>
      </c>
    </row>
    <row r="268" spans="1:4">
      <c r="A268" s="555" t="s">
        <v>2198</v>
      </c>
      <c r="B268" s="532" t="s">
        <v>3</v>
      </c>
      <c r="C268" s="531" t="s">
        <v>2199</v>
      </c>
      <c r="D268" s="532" t="s">
        <v>2200</v>
      </c>
    </row>
    <row r="269" spans="1:4">
      <c r="A269" s="555" t="s">
        <v>2201</v>
      </c>
      <c r="B269" s="532" t="s">
        <v>3</v>
      </c>
      <c r="C269" s="531" t="s">
        <v>2202</v>
      </c>
      <c r="D269" s="532" t="s">
        <v>2203</v>
      </c>
    </row>
    <row r="270" spans="1:4">
      <c r="A270" s="555" t="s">
        <v>2204</v>
      </c>
      <c r="B270" s="532" t="s">
        <v>3</v>
      </c>
      <c r="C270" s="531" t="s">
        <v>2205</v>
      </c>
      <c r="D270" s="532" t="s">
        <v>2206</v>
      </c>
    </row>
    <row r="271" spans="1:4">
      <c r="A271" s="555" t="s">
        <v>2207</v>
      </c>
      <c r="B271" s="532" t="s">
        <v>3</v>
      </c>
      <c r="C271" s="531" t="s">
        <v>2208</v>
      </c>
      <c r="D271" s="532" t="s">
        <v>2209</v>
      </c>
    </row>
    <row r="272" spans="1:4">
      <c r="A272" s="555" t="s">
        <v>2210</v>
      </c>
      <c r="B272" s="532" t="s">
        <v>3</v>
      </c>
      <c r="C272" s="531" t="s">
        <v>2211</v>
      </c>
      <c r="D272" s="532" t="s">
        <v>2212</v>
      </c>
    </row>
    <row r="273" spans="1:4">
      <c r="A273" s="555" t="s">
        <v>2213</v>
      </c>
      <c r="B273" s="532" t="s">
        <v>3</v>
      </c>
      <c r="C273" s="531" t="s">
        <v>2214</v>
      </c>
      <c r="D273" s="532" t="s">
        <v>2215</v>
      </c>
    </row>
    <row r="274" spans="1:4">
      <c r="A274" s="555" t="s">
        <v>2216</v>
      </c>
      <c r="B274" s="532" t="s">
        <v>3</v>
      </c>
      <c r="C274" s="531" t="s">
        <v>2217</v>
      </c>
      <c r="D274" s="532" t="s">
        <v>2218</v>
      </c>
    </row>
    <row r="275" spans="1:4">
      <c r="A275" s="555" t="s">
        <v>2219</v>
      </c>
      <c r="B275" s="532" t="s">
        <v>3</v>
      </c>
      <c r="C275" s="531" t="s">
        <v>2220</v>
      </c>
      <c r="D275" s="532" t="s">
        <v>2221</v>
      </c>
    </row>
    <row r="276" spans="1:4">
      <c r="A276" s="555" t="s">
        <v>2222</v>
      </c>
      <c r="B276" s="532" t="s">
        <v>3</v>
      </c>
      <c r="C276" s="531" t="s">
        <v>2223</v>
      </c>
      <c r="D276" s="532" t="s">
        <v>2224</v>
      </c>
    </row>
    <row r="277" spans="1:4">
      <c r="A277" s="555" t="s">
        <v>2225</v>
      </c>
      <c r="B277" s="532" t="s">
        <v>3</v>
      </c>
      <c r="C277" s="531" t="s">
        <v>2226</v>
      </c>
      <c r="D277" s="532" t="s">
        <v>2227</v>
      </c>
    </row>
    <row r="278" spans="1:4">
      <c r="A278" s="555" t="s">
        <v>2228</v>
      </c>
      <c r="B278" s="532" t="s">
        <v>3</v>
      </c>
      <c r="C278" s="531" t="s">
        <v>2229</v>
      </c>
      <c r="D278" s="532" t="s">
        <v>2230</v>
      </c>
    </row>
    <row r="279" spans="1:4">
      <c r="A279" s="555" t="s">
        <v>2231</v>
      </c>
      <c r="B279" s="532" t="s">
        <v>3</v>
      </c>
      <c r="C279" s="531" t="s">
        <v>2232</v>
      </c>
      <c r="D279" s="532" t="s">
        <v>2233</v>
      </c>
    </row>
    <row r="280" spans="1:4">
      <c r="A280" s="555" t="s">
        <v>2234</v>
      </c>
      <c r="B280" s="532" t="s">
        <v>3</v>
      </c>
      <c r="C280" s="531" t="s">
        <v>2235</v>
      </c>
      <c r="D280" s="532" t="s">
        <v>2236</v>
      </c>
    </row>
    <row r="281" spans="1:4">
      <c r="A281" s="555" t="s">
        <v>2237</v>
      </c>
      <c r="B281" s="532" t="s">
        <v>3</v>
      </c>
      <c r="C281" s="531" t="s">
        <v>2238</v>
      </c>
      <c r="D281" s="532" t="s">
        <v>2239</v>
      </c>
    </row>
    <row r="282" spans="1:4">
      <c r="A282" s="555" t="s">
        <v>2240</v>
      </c>
      <c r="B282" s="532" t="s">
        <v>3</v>
      </c>
      <c r="C282" s="531" t="s">
        <v>2241</v>
      </c>
      <c r="D282" s="532" t="s">
        <v>2242</v>
      </c>
    </row>
    <row r="283" spans="1:4">
      <c r="A283" s="555" t="s">
        <v>2243</v>
      </c>
      <c r="B283" s="532" t="s">
        <v>3</v>
      </c>
      <c r="C283" s="531" t="s">
        <v>2244</v>
      </c>
      <c r="D283" s="532" t="s">
        <v>2245</v>
      </c>
    </row>
    <row r="284" spans="1:4">
      <c r="A284" s="555" t="s">
        <v>2246</v>
      </c>
      <c r="B284" s="532" t="s">
        <v>3</v>
      </c>
      <c r="C284" s="531" t="s">
        <v>2247</v>
      </c>
      <c r="D284" s="532" t="s">
        <v>2248</v>
      </c>
    </row>
    <row r="285" spans="1:4">
      <c r="A285" s="555" t="s">
        <v>2249</v>
      </c>
      <c r="B285" s="532" t="s">
        <v>3</v>
      </c>
      <c r="C285" s="531" t="s">
        <v>2250</v>
      </c>
      <c r="D285" s="532" t="s">
        <v>2251</v>
      </c>
    </row>
    <row r="286" spans="1:4">
      <c r="A286" s="555" t="s">
        <v>2252</v>
      </c>
      <c r="B286" s="532" t="s">
        <v>3</v>
      </c>
      <c r="C286" s="531" t="s">
        <v>2253</v>
      </c>
      <c r="D286" s="532" t="s">
        <v>2254</v>
      </c>
    </row>
    <row r="287" spans="1:4">
      <c r="A287" s="555" t="s">
        <v>2255</v>
      </c>
      <c r="B287" s="532" t="s">
        <v>3</v>
      </c>
      <c r="C287" s="531" t="s">
        <v>2256</v>
      </c>
      <c r="D287" s="532" t="s">
        <v>2257</v>
      </c>
    </row>
    <row r="288" spans="1:4">
      <c r="A288" s="555" t="s">
        <v>2258</v>
      </c>
      <c r="B288" s="532" t="s">
        <v>3</v>
      </c>
      <c r="C288" s="531" t="s">
        <v>2259</v>
      </c>
      <c r="D288" s="532" t="s">
        <v>2260</v>
      </c>
    </row>
    <row r="289" spans="1:4">
      <c r="A289" s="555" t="s">
        <v>2261</v>
      </c>
      <c r="B289" s="532" t="s">
        <v>3</v>
      </c>
      <c r="C289" s="531" t="s">
        <v>2262</v>
      </c>
      <c r="D289" s="532" t="s">
        <v>2263</v>
      </c>
    </row>
    <row r="290" spans="1:4">
      <c r="A290" s="555" t="s">
        <v>2264</v>
      </c>
      <c r="B290" s="532" t="s">
        <v>3</v>
      </c>
      <c r="C290" s="531" t="s">
        <v>2265</v>
      </c>
      <c r="D290" s="532" t="s">
        <v>2266</v>
      </c>
    </row>
    <row r="291" spans="1:4">
      <c r="A291" s="555" t="s">
        <v>2267</v>
      </c>
      <c r="B291" s="532" t="s">
        <v>3</v>
      </c>
      <c r="C291" s="531" t="s">
        <v>2268</v>
      </c>
      <c r="D291" s="532" t="s">
        <v>2269</v>
      </c>
    </row>
    <row r="292" spans="1:4">
      <c r="A292" s="555" t="s">
        <v>2270</v>
      </c>
      <c r="B292" s="532" t="s">
        <v>3</v>
      </c>
      <c r="C292" s="531" t="s">
        <v>2271</v>
      </c>
      <c r="D292" s="532" t="s">
        <v>2272</v>
      </c>
    </row>
    <row r="293" spans="1:4">
      <c r="A293" s="555" t="s">
        <v>2273</v>
      </c>
      <c r="B293" s="532" t="s">
        <v>3</v>
      </c>
      <c r="C293" s="531" t="s">
        <v>2274</v>
      </c>
      <c r="D293" s="532" t="s">
        <v>2275</v>
      </c>
    </row>
    <row r="294" spans="1:4">
      <c r="A294" s="555" t="s">
        <v>2276</v>
      </c>
      <c r="B294" s="532" t="s">
        <v>3</v>
      </c>
      <c r="C294" s="531" t="s">
        <v>2277</v>
      </c>
      <c r="D294" s="532" t="s">
        <v>2278</v>
      </c>
    </row>
    <row r="295" spans="1:4">
      <c r="A295" s="555" t="s">
        <v>2279</v>
      </c>
      <c r="B295" s="532" t="s">
        <v>3</v>
      </c>
      <c r="C295" s="531" t="s">
        <v>2280</v>
      </c>
      <c r="D295" s="532" t="s">
        <v>2281</v>
      </c>
    </row>
    <row r="296" spans="1:4">
      <c r="A296" s="555" t="s">
        <v>2282</v>
      </c>
      <c r="B296" s="532" t="s">
        <v>3</v>
      </c>
      <c r="C296" s="531" t="s">
        <v>2283</v>
      </c>
      <c r="D296" s="532" t="s">
        <v>2284</v>
      </c>
    </row>
    <row r="297" spans="1:4">
      <c r="A297" s="555" t="s">
        <v>2285</v>
      </c>
      <c r="B297" s="532" t="s">
        <v>3</v>
      </c>
      <c r="C297" s="531" t="s">
        <v>2286</v>
      </c>
      <c r="D297" s="532" t="s">
        <v>2287</v>
      </c>
    </row>
    <row r="298" spans="1:4">
      <c r="A298" s="555" t="s">
        <v>2288</v>
      </c>
      <c r="B298" s="532" t="s">
        <v>3</v>
      </c>
      <c r="C298" s="531" t="s">
        <v>2289</v>
      </c>
      <c r="D298" s="532" t="s">
        <v>2290</v>
      </c>
    </row>
    <row r="299" spans="1:4">
      <c r="A299" s="555" t="s">
        <v>2291</v>
      </c>
      <c r="B299" s="532" t="s">
        <v>3</v>
      </c>
      <c r="C299" s="531" t="s">
        <v>2292</v>
      </c>
      <c r="D299" s="532" t="s">
        <v>2293</v>
      </c>
    </row>
    <row r="300" spans="1:4">
      <c r="A300" s="555" t="s">
        <v>2294</v>
      </c>
      <c r="B300" s="532" t="s">
        <v>3</v>
      </c>
      <c r="C300" s="531" t="s">
        <v>2295</v>
      </c>
      <c r="D300" s="532" t="s">
        <v>2296</v>
      </c>
    </row>
    <row r="301" spans="1:4">
      <c r="A301" s="555" t="s">
        <v>2297</v>
      </c>
      <c r="B301" s="532" t="s">
        <v>3</v>
      </c>
      <c r="C301" s="531" t="s">
        <v>2298</v>
      </c>
      <c r="D301" s="532" t="s">
        <v>2299</v>
      </c>
    </row>
    <row r="302" spans="1:4">
      <c r="A302" s="555" t="s">
        <v>2300</v>
      </c>
      <c r="B302" s="532" t="s">
        <v>3</v>
      </c>
      <c r="C302" s="531" t="s">
        <v>2301</v>
      </c>
      <c r="D302" s="532" t="s">
        <v>2302</v>
      </c>
    </row>
    <row r="303" spans="1:4">
      <c r="A303" s="555" t="s">
        <v>2303</v>
      </c>
      <c r="B303" s="532" t="s">
        <v>3</v>
      </c>
      <c r="C303" s="531" t="s">
        <v>2304</v>
      </c>
      <c r="D303" s="532" t="s">
        <v>2305</v>
      </c>
    </row>
    <row r="304" spans="1:4">
      <c r="A304" s="555" t="s">
        <v>2306</v>
      </c>
      <c r="B304" s="532" t="s">
        <v>3</v>
      </c>
      <c r="C304" s="531" t="s">
        <v>2307</v>
      </c>
      <c r="D304" s="532" t="s">
        <v>2308</v>
      </c>
    </row>
    <row r="305" spans="1:4">
      <c r="A305" s="555" t="s">
        <v>2309</v>
      </c>
      <c r="B305" s="532" t="s">
        <v>3</v>
      </c>
      <c r="C305" s="531" t="s">
        <v>2310</v>
      </c>
      <c r="D305" s="532" t="s">
        <v>2311</v>
      </c>
    </row>
    <row r="306" spans="1:4">
      <c r="A306" s="555" t="s">
        <v>2312</v>
      </c>
      <c r="B306" s="532" t="s">
        <v>3</v>
      </c>
      <c r="C306" s="531" t="s">
        <v>2313</v>
      </c>
      <c r="D306" s="532" t="s">
        <v>2314</v>
      </c>
    </row>
    <row r="307" spans="1:4">
      <c r="A307" s="555" t="s">
        <v>2315</v>
      </c>
      <c r="B307" s="532" t="s">
        <v>3</v>
      </c>
      <c r="C307" s="531" t="s">
        <v>2316</v>
      </c>
      <c r="D307" s="532" t="s">
        <v>2317</v>
      </c>
    </row>
    <row r="308" spans="1:4">
      <c r="A308" s="555" t="s">
        <v>2318</v>
      </c>
      <c r="B308" s="532" t="s">
        <v>3</v>
      </c>
      <c r="C308" s="531" t="s">
        <v>2319</v>
      </c>
      <c r="D308" s="532" t="s">
        <v>2320</v>
      </c>
    </row>
    <row r="309" spans="1:4">
      <c r="A309" s="555" t="s">
        <v>2321</v>
      </c>
      <c r="B309" s="532" t="s">
        <v>3</v>
      </c>
      <c r="C309" s="531" t="s">
        <v>2322</v>
      </c>
      <c r="D309" s="532" t="s">
        <v>2323</v>
      </c>
    </row>
    <row r="310" spans="1:4">
      <c r="A310" s="555" t="s">
        <v>2324</v>
      </c>
      <c r="B310" s="532" t="s">
        <v>3</v>
      </c>
      <c r="C310" s="531" t="s">
        <v>2325</v>
      </c>
      <c r="D310" s="532" t="s">
        <v>2326</v>
      </c>
    </row>
    <row r="311" spans="1:4">
      <c r="A311" s="555" t="s">
        <v>2327</v>
      </c>
      <c r="B311" s="532" t="s">
        <v>3</v>
      </c>
      <c r="C311" s="531" t="s">
        <v>2328</v>
      </c>
      <c r="D311" s="532" t="s">
        <v>2329</v>
      </c>
    </row>
    <row r="312" spans="1:4">
      <c r="A312" s="555" t="s">
        <v>2330</v>
      </c>
      <c r="B312" s="532" t="s">
        <v>3</v>
      </c>
      <c r="C312" s="531" t="s">
        <v>2331</v>
      </c>
      <c r="D312" s="532" t="s">
        <v>2332</v>
      </c>
    </row>
    <row r="313" spans="1:4">
      <c r="A313" s="555" t="s">
        <v>2333</v>
      </c>
      <c r="B313" s="532" t="s">
        <v>3</v>
      </c>
      <c r="C313" s="531" t="s">
        <v>2334</v>
      </c>
      <c r="D313" s="532" t="s">
        <v>2335</v>
      </c>
    </row>
    <row r="314" spans="1:4">
      <c r="A314" s="555" t="s">
        <v>2336</v>
      </c>
      <c r="B314" s="532" t="s">
        <v>3</v>
      </c>
      <c r="C314" s="531" t="s">
        <v>2337</v>
      </c>
      <c r="D314" s="532" t="s">
        <v>2338</v>
      </c>
    </row>
    <row r="315" spans="1:4">
      <c r="A315" s="555" t="s">
        <v>2339</v>
      </c>
      <c r="B315" s="532" t="s">
        <v>3</v>
      </c>
      <c r="C315" s="531" t="s">
        <v>2340</v>
      </c>
      <c r="D315" s="532" t="s">
        <v>2341</v>
      </c>
    </row>
    <row r="316" spans="1:4">
      <c r="A316" s="555" t="s">
        <v>2342</v>
      </c>
      <c r="B316" s="532" t="s">
        <v>3</v>
      </c>
      <c r="C316" s="531" t="s">
        <v>2343</v>
      </c>
      <c r="D316" s="532" t="s">
        <v>2344</v>
      </c>
    </row>
    <row r="317" spans="1:4">
      <c r="A317" s="555" t="s">
        <v>2345</v>
      </c>
      <c r="B317" s="532" t="s">
        <v>3</v>
      </c>
      <c r="C317" s="531" t="s">
        <v>2346</v>
      </c>
      <c r="D317" s="532" t="s">
        <v>2347</v>
      </c>
    </row>
    <row r="318" spans="1:4">
      <c r="A318" s="555" t="s">
        <v>2348</v>
      </c>
      <c r="B318" s="532" t="s">
        <v>3</v>
      </c>
      <c r="C318" s="531" t="s">
        <v>2349</v>
      </c>
      <c r="D318" s="532" t="s">
        <v>2350</v>
      </c>
    </row>
    <row r="319" spans="1:4">
      <c r="A319" s="555" t="s">
        <v>2351</v>
      </c>
      <c r="B319" s="532" t="s">
        <v>3</v>
      </c>
      <c r="C319" s="531" t="s">
        <v>2352</v>
      </c>
      <c r="D319" s="532" t="s">
        <v>2353</v>
      </c>
    </row>
    <row r="320" spans="1:4">
      <c r="A320" s="555" t="s">
        <v>2354</v>
      </c>
      <c r="B320" s="532" t="s">
        <v>3</v>
      </c>
      <c r="C320" s="531" t="s">
        <v>2355</v>
      </c>
      <c r="D320" s="532" t="s">
        <v>2356</v>
      </c>
    </row>
    <row r="321" spans="1:4">
      <c r="A321" s="555" t="s">
        <v>2357</v>
      </c>
      <c r="B321" s="532" t="s">
        <v>3</v>
      </c>
      <c r="C321" s="531" t="s">
        <v>2358</v>
      </c>
      <c r="D321" s="532" t="s">
        <v>2359</v>
      </c>
    </row>
    <row r="322" spans="1:4">
      <c r="A322" s="555" t="s">
        <v>2360</v>
      </c>
      <c r="B322" s="532" t="s">
        <v>3</v>
      </c>
      <c r="C322" s="531" t="s">
        <v>2361</v>
      </c>
      <c r="D322" s="532" t="s">
        <v>2362</v>
      </c>
    </row>
    <row r="323" spans="1:4">
      <c r="A323" s="555" t="s">
        <v>2363</v>
      </c>
      <c r="B323" s="532" t="s">
        <v>3</v>
      </c>
      <c r="C323" s="531" t="s">
        <v>2364</v>
      </c>
      <c r="D323" s="532" t="s">
        <v>2365</v>
      </c>
    </row>
    <row r="324" spans="1:4">
      <c r="A324" s="555" t="s">
        <v>2366</v>
      </c>
      <c r="B324" s="532" t="s">
        <v>3</v>
      </c>
      <c r="C324" s="531" t="s">
        <v>2367</v>
      </c>
      <c r="D324" s="532" t="s">
        <v>2368</v>
      </c>
    </row>
    <row r="325" spans="1:4">
      <c r="A325" s="555" t="s">
        <v>2369</v>
      </c>
      <c r="B325" s="532" t="s">
        <v>3</v>
      </c>
      <c r="C325" s="531" t="s">
        <v>2370</v>
      </c>
      <c r="D325" s="532" t="s">
        <v>2371</v>
      </c>
    </row>
    <row r="326" spans="1:4">
      <c r="A326" s="555" t="s">
        <v>2372</v>
      </c>
      <c r="B326" s="532" t="s">
        <v>3</v>
      </c>
      <c r="C326" s="531" t="s">
        <v>2373</v>
      </c>
      <c r="D326" s="532" t="s">
        <v>2374</v>
      </c>
    </row>
    <row r="327" spans="1:4">
      <c r="A327" s="555" t="s">
        <v>2375</v>
      </c>
      <c r="B327" s="532" t="s">
        <v>3</v>
      </c>
      <c r="C327" s="531" t="s">
        <v>2376</v>
      </c>
      <c r="D327" s="532" t="s">
        <v>2377</v>
      </c>
    </row>
    <row r="328" spans="1:4">
      <c r="A328" s="555" t="s">
        <v>2378</v>
      </c>
      <c r="B328" s="532" t="s">
        <v>3</v>
      </c>
      <c r="C328" s="531" t="s">
        <v>2379</v>
      </c>
      <c r="D328" s="532" t="s">
        <v>2380</v>
      </c>
    </row>
    <row r="329" spans="1:4">
      <c r="A329" s="555" t="s">
        <v>2381</v>
      </c>
      <c r="B329" s="532" t="s">
        <v>3</v>
      </c>
      <c r="C329" s="531" t="s">
        <v>2382</v>
      </c>
      <c r="D329" s="532" t="s">
        <v>2383</v>
      </c>
    </row>
    <row r="330" spans="1:4">
      <c r="A330" s="555" t="s">
        <v>2384</v>
      </c>
      <c r="B330" s="532" t="s">
        <v>3</v>
      </c>
      <c r="C330" s="531" t="s">
        <v>2385</v>
      </c>
      <c r="D330" s="532" t="s">
        <v>2386</v>
      </c>
    </row>
    <row r="331" spans="1:4">
      <c r="A331" s="555" t="s">
        <v>2387</v>
      </c>
      <c r="B331" s="532" t="s">
        <v>3</v>
      </c>
      <c r="C331" s="531" t="s">
        <v>2388</v>
      </c>
      <c r="D331" s="532" t="s">
        <v>2389</v>
      </c>
    </row>
    <row r="332" spans="1:4">
      <c r="A332" s="555" t="s">
        <v>2390</v>
      </c>
      <c r="B332" s="532" t="s">
        <v>3</v>
      </c>
      <c r="C332" s="531" t="s">
        <v>2391</v>
      </c>
      <c r="D332" s="532" t="s">
        <v>2392</v>
      </c>
    </row>
    <row r="333" spans="1:4">
      <c r="A333" s="555" t="s">
        <v>2393</v>
      </c>
      <c r="B333" s="532" t="s">
        <v>3</v>
      </c>
      <c r="C333" s="531" t="s">
        <v>2394</v>
      </c>
      <c r="D333" s="532" t="s">
        <v>2395</v>
      </c>
    </row>
    <row r="334" spans="1:4">
      <c r="A334" s="555" t="s">
        <v>2396</v>
      </c>
      <c r="B334" s="532" t="s">
        <v>3</v>
      </c>
      <c r="C334" s="531" t="s">
        <v>2397</v>
      </c>
      <c r="D334" s="532" t="s">
        <v>2398</v>
      </c>
    </row>
    <row r="335" spans="1:4">
      <c r="A335" s="555" t="s">
        <v>2399</v>
      </c>
      <c r="B335" s="532" t="s">
        <v>3</v>
      </c>
      <c r="C335" s="531" t="s">
        <v>2400</v>
      </c>
      <c r="D335" s="532" t="s">
        <v>2401</v>
      </c>
    </row>
    <row r="336" spans="1:4">
      <c r="A336" s="555" t="s">
        <v>2402</v>
      </c>
      <c r="B336" s="532" t="s">
        <v>3</v>
      </c>
      <c r="C336" s="531" t="s">
        <v>2403</v>
      </c>
      <c r="D336" s="532" t="s">
        <v>2404</v>
      </c>
    </row>
    <row r="337" spans="1:4">
      <c r="A337" s="555" t="s">
        <v>2405</v>
      </c>
      <c r="B337" s="532" t="s">
        <v>3</v>
      </c>
      <c r="C337" s="531" t="s">
        <v>2406</v>
      </c>
      <c r="D337" s="532" t="s">
        <v>2407</v>
      </c>
    </row>
    <row r="338" spans="1:4">
      <c r="A338" s="555" t="s">
        <v>2408</v>
      </c>
      <c r="B338" s="532" t="s">
        <v>3</v>
      </c>
      <c r="C338" s="531" t="s">
        <v>2409</v>
      </c>
      <c r="D338" s="532" t="s">
        <v>2410</v>
      </c>
    </row>
    <row r="339" spans="1:4">
      <c r="A339" s="555" t="s">
        <v>2411</v>
      </c>
      <c r="B339" s="532" t="s">
        <v>3</v>
      </c>
      <c r="C339" s="531" t="s">
        <v>2412</v>
      </c>
      <c r="D339" s="532" t="s">
        <v>2413</v>
      </c>
    </row>
    <row r="340" spans="1:4">
      <c r="A340" s="555" t="s">
        <v>2414</v>
      </c>
      <c r="B340" s="532" t="s">
        <v>3</v>
      </c>
      <c r="C340" s="531" t="s">
        <v>2415</v>
      </c>
      <c r="D340" s="532" t="s">
        <v>2416</v>
      </c>
    </row>
    <row r="341" spans="1:4">
      <c r="A341" s="555" t="s">
        <v>2417</v>
      </c>
      <c r="B341" s="532" t="s">
        <v>3</v>
      </c>
      <c r="C341" s="531" t="s">
        <v>2418</v>
      </c>
      <c r="D341" s="532" t="s">
        <v>2419</v>
      </c>
    </row>
    <row r="342" spans="1:4">
      <c r="A342" s="555" t="s">
        <v>2420</v>
      </c>
      <c r="B342" s="532" t="s">
        <v>3</v>
      </c>
      <c r="C342" s="531" t="s">
        <v>2421</v>
      </c>
      <c r="D342" s="532" t="s">
        <v>2422</v>
      </c>
    </row>
    <row r="343" spans="1:4">
      <c r="A343" s="555" t="s">
        <v>2423</v>
      </c>
      <c r="B343" s="532" t="s">
        <v>3</v>
      </c>
      <c r="C343" s="531" t="s">
        <v>2424</v>
      </c>
      <c r="D343" s="532" t="s">
        <v>2425</v>
      </c>
    </row>
    <row r="344" spans="1:4">
      <c r="A344" s="555" t="s">
        <v>2426</v>
      </c>
      <c r="B344" s="532" t="s">
        <v>3</v>
      </c>
      <c r="C344" s="531" t="s">
        <v>2427</v>
      </c>
      <c r="D344" s="532" t="s">
        <v>2428</v>
      </c>
    </row>
    <row r="345" spans="1:4">
      <c r="A345" s="555" t="s">
        <v>2429</v>
      </c>
      <c r="B345" s="532" t="s">
        <v>3</v>
      </c>
      <c r="C345" s="531" t="s">
        <v>2430</v>
      </c>
      <c r="D345" s="532" t="s">
        <v>2431</v>
      </c>
    </row>
    <row r="346" spans="1:4">
      <c r="A346" s="555" t="s">
        <v>2432</v>
      </c>
      <c r="B346" s="532" t="s">
        <v>3</v>
      </c>
      <c r="C346" s="531" t="s">
        <v>2433</v>
      </c>
      <c r="D346" s="532" t="s">
        <v>2434</v>
      </c>
    </row>
    <row r="347" spans="1:4">
      <c r="A347" s="555" t="s">
        <v>2435</v>
      </c>
      <c r="B347" s="532" t="s">
        <v>3</v>
      </c>
      <c r="C347" s="531" t="s">
        <v>2436</v>
      </c>
      <c r="D347" s="532" t="s">
        <v>2437</v>
      </c>
    </row>
    <row r="348" spans="1:4">
      <c r="A348" s="555" t="s">
        <v>2438</v>
      </c>
      <c r="B348" s="532" t="s">
        <v>3</v>
      </c>
      <c r="C348" s="531" t="s">
        <v>2439</v>
      </c>
      <c r="D348" s="532" t="s">
        <v>2440</v>
      </c>
    </row>
    <row r="349" spans="1:4">
      <c r="A349" s="555" t="s">
        <v>2441</v>
      </c>
      <c r="B349" s="532" t="s">
        <v>3</v>
      </c>
      <c r="C349" s="531" t="s">
        <v>2442</v>
      </c>
      <c r="D349" s="532" t="s">
        <v>2443</v>
      </c>
    </row>
    <row r="350" spans="1:4">
      <c r="A350" s="555" t="s">
        <v>2444</v>
      </c>
      <c r="B350" s="532" t="s">
        <v>3</v>
      </c>
      <c r="C350" s="531" t="s">
        <v>2445</v>
      </c>
      <c r="D350" s="532" t="s">
        <v>2446</v>
      </c>
    </row>
    <row r="351" spans="1:4">
      <c r="A351" s="555" t="s">
        <v>2447</v>
      </c>
      <c r="B351" s="532" t="s">
        <v>3</v>
      </c>
      <c r="C351" s="531" t="s">
        <v>2448</v>
      </c>
      <c r="D351" s="532" t="s">
        <v>2449</v>
      </c>
    </row>
    <row r="352" spans="1:4">
      <c r="A352" s="555" t="s">
        <v>2450</v>
      </c>
      <c r="B352" s="532" t="s">
        <v>3</v>
      </c>
      <c r="C352" s="531" t="s">
        <v>2451</v>
      </c>
      <c r="D352" s="532" t="s">
        <v>2452</v>
      </c>
    </row>
    <row r="353" spans="1:4">
      <c r="A353" s="555" t="s">
        <v>2453</v>
      </c>
      <c r="B353" s="532" t="s">
        <v>3</v>
      </c>
      <c r="C353" s="531" t="s">
        <v>2454</v>
      </c>
      <c r="D353" s="532" t="s">
        <v>2455</v>
      </c>
    </row>
    <row r="354" spans="1:4">
      <c r="A354" s="555" t="s">
        <v>2456</v>
      </c>
      <c r="B354" s="532" t="s">
        <v>3</v>
      </c>
      <c r="C354" s="531" t="s">
        <v>2457</v>
      </c>
      <c r="D354" s="532" t="s">
        <v>2458</v>
      </c>
    </row>
    <row r="355" spans="1:4">
      <c r="A355" s="555" t="s">
        <v>2459</v>
      </c>
      <c r="B355" s="532" t="s">
        <v>3</v>
      </c>
      <c r="C355" s="531" t="s">
        <v>2460</v>
      </c>
      <c r="D355" s="532" t="s">
        <v>2461</v>
      </c>
    </row>
    <row r="356" spans="1:4">
      <c r="A356" s="555" t="s">
        <v>2462</v>
      </c>
      <c r="B356" s="532" t="s">
        <v>3</v>
      </c>
      <c r="C356" s="531" t="s">
        <v>2463</v>
      </c>
      <c r="D356" s="532" t="s">
        <v>2464</v>
      </c>
    </row>
    <row r="357" spans="1:4">
      <c r="A357" s="555" t="s">
        <v>2465</v>
      </c>
      <c r="B357" s="532" t="s">
        <v>3</v>
      </c>
      <c r="C357" s="531" t="s">
        <v>2466</v>
      </c>
      <c r="D357" s="532" t="s">
        <v>2467</v>
      </c>
    </row>
    <row r="358" spans="1:4">
      <c r="A358" s="555" t="s">
        <v>2468</v>
      </c>
      <c r="B358" s="532" t="s">
        <v>3</v>
      </c>
      <c r="C358" s="531" t="s">
        <v>2469</v>
      </c>
      <c r="D358" s="532" t="s">
        <v>2470</v>
      </c>
    </row>
    <row r="359" spans="1:4">
      <c r="A359" s="555" t="s">
        <v>2471</v>
      </c>
      <c r="B359" s="532" t="s">
        <v>3</v>
      </c>
      <c r="C359" s="531" t="s">
        <v>2472</v>
      </c>
      <c r="D359" s="532" t="s">
        <v>2473</v>
      </c>
    </row>
    <row r="360" spans="1:4">
      <c r="A360" s="555" t="s">
        <v>2474</v>
      </c>
      <c r="B360" s="532" t="s">
        <v>3</v>
      </c>
      <c r="C360" s="531" t="s">
        <v>2475</v>
      </c>
      <c r="D360" s="532" t="s">
        <v>2476</v>
      </c>
    </row>
    <row r="361" spans="1:4">
      <c r="A361" s="555" t="s">
        <v>2477</v>
      </c>
      <c r="B361" s="532" t="s">
        <v>3</v>
      </c>
      <c r="C361" s="531" t="s">
        <v>2478</v>
      </c>
      <c r="D361" s="532" t="s">
        <v>2479</v>
      </c>
    </row>
    <row r="362" spans="1:4">
      <c r="A362" s="555" t="s">
        <v>2480</v>
      </c>
      <c r="B362" s="532" t="s">
        <v>3</v>
      </c>
      <c r="C362" s="531" t="s">
        <v>2481</v>
      </c>
      <c r="D362" s="532" t="s">
        <v>2482</v>
      </c>
    </row>
    <row r="363" spans="1:4">
      <c r="A363" s="555" t="s">
        <v>2483</v>
      </c>
      <c r="B363" s="532" t="s">
        <v>3</v>
      </c>
      <c r="C363" s="531" t="s">
        <v>2484</v>
      </c>
      <c r="D363" s="532" t="s">
        <v>2485</v>
      </c>
    </row>
    <row r="364" spans="1:4">
      <c r="A364" s="555" t="s">
        <v>2486</v>
      </c>
      <c r="B364" s="532" t="s">
        <v>3</v>
      </c>
      <c r="C364" s="531" t="s">
        <v>2487</v>
      </c>
      <c r="D364" s="532" t="s">
        <v>2488</v>
      </c>
    </row>
    <row r="365" spans="1:4">
      <c r="A365" s="555" t="s">
        <v>2489</v>
      </c>
      <c r="B365" s="532" t="s">
        <v>3</v>
      </c>
      <c r="C365" s="531" t="s">
        <v>2490</v>
      </c>
      <c r="D365" s="532" t="s">
        <v>2491</v>
      </c>
    </row>
    <row r="366" spans="1:4">
      <c r="A366" s="555" t="s">
        <v>2492</v>
      </c>
      <c r="B366" s="532" t="s">
        <v>3</v>
      </c>
      <c r="C366" s="531" t="s">
        <v>2493</v>
      </c>
      <c r="D366" s="532" t="s">
        <v>2494</v>
      </c>
    </row>
    <row r="367" spans="1:4">
      <c r="A367" s="555" t="s">
        <v>2495</v>
      </c>
      <c r="B367" s="532" t="s">
        <v>3</v>
      </c>
      <c r="C367" s="531" t="s">
        <v>2496</v>
      </c>
      <c r="D367" s="532" t="s">
        <v>2497</v>
      </c>
    </row>
    <row r="368" spans="1:4">
      <c r="A368" s="555" t="s">
        <v>2498</v>
      </c>
      <c r="B368" s="532" t="s">
        <v>3</v>
      </c>
      <c r="C368" s="531" t="s">
        <v>2499</v>
      </c>
      <c r="D368" s="532" t="s">
        <v>2500</v>
      </c>
    </row>
    <row r="369" spans="1:4">
      <c r="A369" s="555" t="s">
        <v>2501</v>
      </c>
      <c r="B369" s="532" t="s">
        <v>3</v>
      </c>
      <c r="C369" s="531" t="s">
        <v>2502</v>
      </c>
      <c r="D369" s="532" t="s">
        <v>2503</v>
      </c>
    </row>
    <row r="370" spans="1:4">
      <c r="A370" s="555" t="s">
        <v>2504</v>
      </c>
      <c r="B370" s="532" t="s">
        <v>3</v>
      </c>
      <c r="C370" s="531" t="s">
        <v>2505</v>
      </c>
      <c r="D370" s="532" t="s">
        <v>2506</v>
      </c>
    </row>
    <row r="371" spans="1:4">
      <c r="A371" s="555" t="s">
        <v>2507</v>
      </c>
      <c r="B371" s="532" t="s">
        <v>3</v>
      </c>
      <c r="C371" s="531" t="s">
        <v>2508</v>
      </c>
      <c r="D371" s="532" t="s">
        <v>2509</v>
      </c>
    </row>
    <row r="372" spans="1:4">
      <c r="A372" s="555" t="s">
        <v>2510</v>
      </c>
      <c r="B372" s="532" t="s">
        <v>3</v>
      </c>
      <c r="C372" s="531" t="s">
        <v>2511</v>
      </c>
      <c r="D372" s="532" t="s">
        <v>2512</v>
      </c>
    </row>
    <row r="373" spans="1:4">
      <c r="A373" s="555" t="s">
        <v>2513</v>
      </c>
      <c r="B373" s="532" t="s">
        <v>3</v>
      </c>
      <c r="C373" s="531" t="s">
        <v>2514</v>
      </c>
      <c r="D373" s="532" t="s">
        <v>2515</v>
      </c>
    </row>
    <row r="374" spans="1:4">
      <c r="A374" s="555" t="s">
        <v>2516</v>
      </c>
      <c r="B374" s="532" t="s">
        <v>3</v>
      </c>
      <c r="C374" s="531" t="s">
        <v>2517</v>
      </c>
      <c r="D374" s="532" t="s">
        <v>2518</v>
      </c>
    </row>
    <row r="375" spans="1:4">
      <c r="A375" s="555" t="s">
        <v>2519</v>
      </c>
      <c r="B375" s="532" t="s">
        <v>3</v>
      </c>
      <c r="C375" s="531" t="s">
        <v>2520</v>
      </c>
      <c r="D375" s="532" t="s">
        <v>2521</v>
      </c>
    </row>
    <row r="376" spans="1:4">
      <c r="A376" s="555" t="s">
        <v>2522</v>
      </c>
      <c r="B376" s="532" t="s">
        <v>3</v>
      </c>
      <c r="C376" s="531" t="s">
        <v>2523</v>
      </c>
      <c r="D376" s="532" t="s">
        <v>2524</v>
      </c>
    </row>
    <row r="377" spans="1:4">
      <c r="A377" s="555" t="s">
        <v>2525</v>
      </c>
      <c r="B377" s="532" t="s">
        <v>3</v>
      </c>
      <c r="C377" s="531" t="s">
        <v>2526</v>
      </c>
      <c r="D377" s="532" t="s">
        <v>2527</v>
      </c>
    </row>
    <row r="378" spans="1:4">
      <c r="A378" s="555" t="s">
        <v>2528</v>
      </c>
      <c r="B378" s="532" t="s">
        <v>3</v>
      </c>
      <c r="C378" s="531" t="s">
        <v>2529</v>
      </c>
      <c r="D378" s="532" t="s">
        <v>2530</v>
      </c>
    </row>
    <row r="379" spans="1:4">
      <c r="A379" s="555" t="s">
        <v>2531</v>
      </c>
      <c r="B379" s="532" t="s">
        <v>3</v>
      </c>
      <c r="C379" s="531" t="s">
        <v>2532</v>
      </c>
      <c r="D379" s="532" t="s">
        <v>2533</v>
      </c>
    </row>
    <row r="380" spans="1:4">
      <c r="A380" s="555" t="s">
        <v>2534</v>
      </c>
      <c r="B380" s="532" t="s">
        <v>3</v>
      </c>
      <c r="C380" s="531" t="s">
        <v>2535</v>
      </c>
      <c r="D380" s="532" t="s">
        <v>2536</v>
      </c>
    </row>
    <row r="381" spans="1:4">
      <c r="A381" s="555" t="s">
        <v>2537</v>
      </c>
      <c r="B381" s="532" t="s">
        <v>3</v>
      </c>
      <c r="C381" s="531" t="s">
        <v>2538</v>
      </c>
      <c r="D381" s="532" t="s">
        <v>2539</v>
      </c>
    </row>
    <row r="382" spans="1:4">
      <c r="A382" s="555" t="s">
        <v>2540</v>
      </c>
      <c r="B382" s="532" t="s">
        <v>3</v>
      </c>
      <c r="C382" s="531" t="s">
        <v>2541</v>
      </c>
      <c r="D382" s="532" t="s">
        <v>2542</v>
      </c>
    </row>
    <row r="383" spans="1:4">
      <c r="A383" s="555" t="s">
        <v>2543</v>
      </c>
      <c r="B383" s="532" t="s">
        <v>3</v>
      </c>
      <c r="C383" s="531" t="s">
        <v>2544</v>
      </c>
      <c r="D383" s="532" t="s">
        <v>2545</v>
      </c>
    </row>
    <row r="384" spans="1:4">
      <c r="A384" s="555" t="s">
        <v>2546</v>
      </c>
      <c r="B384" s="532" t="s">
        <v>3</v>
      </c>
      <c r="C384" s="531" t="s">
        <v>2547</v>
      </c>
      <c r="D384" s="532" t="s">
        <v>2548</v>
      </c>
    </row>
    <row r="385" spans="1:4">
      <c r="A385" s="555" t="s">
        <v>2549</v>
      </c>
      <c r="B385" s="532" t="s">
        <v>3</v>
      </c>
      <c r="C385" s="531" t="s">
        <v>2550</v>
      </c>
      <c r="D385" s="532" t="s">
        <v>2551</v>
      </c>
    </row>
    <row r="386" spans="1:4">
      <c r="A386" s="555" t="s">
        <v>2552</v>
      </c>
      <c r="B386" s="532" t="s">
        <v>3</v>
      </c>
      <c r="C386" s="531" t="s">
        <v>2553</v>
      </c>
      <c r="D386" s="532" t="s">
        <v>2554</v>
      </c>
    </row>
    <row r="387" spans="1:4">
      <c r="A387" s="555" t="s">
        <v>2555</v>
      </c>
      <c r="B387" s="532" t="s">
        <v>3</v>
      </c>
      <c r="C387" s="531" t="s">
        <v>2556</v>
      </c>
      <c r="D387" s="532" t="s">
        <v>2557</v>
      </c>
    </row>
    <row r="388" spans="1:4">
      <c r="A388" s="555" t="s">
        <v>2558</v>
      </c>
      <c r="B388" s="532" t="s">
        <v>3</v>
      </c>
      <c r="C388" s="531" t="s">
        <v>2559</v>
      </c>
      <c r="D388" s="532" t="s">
        <v>2560</v>
      </c>
    </row>
    <row r="389" spans="1:4">
      <c r="A389" s="555" t="s">
        <v>2561</v>
      </c>
      <c r="B389" s="532" t="s">
        <v>3</v>
      </c>
      <c r="C389" s="531" t="s">
        <v>2562</v>
      </c>
      <c r="D389" s="532" t="s">
        <v>2563</v>
      </c>
    </row>
    <row r="390" spans="1:4">
      <c r="A390" s="555" t="s">
        <v>2564</v>
      </c>
      <c r="B390" s="532" t="s">
        <v>3</v>
      </c>
      <c r="C390" s="531" t="s">
        <v>2565</v>
      </c>
      <c r="D390" s="532" t="s">
        <v>2566</v>
      </c>
    </row>
    <row r="391" spans="1:4">
      <c r="A391" s="555" t="s">
        <v>2567</v>
      </c>
      <c r="B391" s="532" t="s">
        <v>3</v>
      </c>
      <c r="C391" s="531" t="s">
        <v>2568</v>
      </c>
      <c r="D391" s="532" t="s">
        <v>2569</v>
      </c>
    </row>
    <row r="392" spans="1:4">
      <c r="A392" s="555" t="s">
        <v>2570</v>
      </c>
      <c r="B392" s="532" t="s">
        <v>3</v>
      </c>
      <c r="C392" s="531" t="s">
        <v>2571</v>
      </c>
      <c r="D392" s="532" t="s">
        <v>2572</v>
      </c>
    </row>
    <row r="393" spans="1:4">
      <c r="A393" s="555" t="s">
        <v>2573</v>
      </c>
      <c r="B393" s="532" t="s">
        <v>3</v>
      </c>
      <c r="C393" s="531" t="s">
        <v>2574</v>
      </c>
      <c r="D393" s="532" t="s">
        <v>2575</v>
      </c>
    </row>
    <row r="394" spans="1:4">
      <c r="A394" s="555" t="s">
        <v>2576</v>
      </c>
      <c r="B394" s="532" t="s">
        <v>3</v>
      </c>
      <c r="C394" s="531" t="s">
        <v>2577</v>
      </c>
      <c r="D394" s="532" t="s">
        <v>2578</v>
      </c>
    </row>
    <row r="395" spans="1:4">
      <c r="A395" s="555" t="s">
        <v>2579</v>
      </c>
      <c r="B395" s="532" t="s">
        <v>3</v>
      </c>
      <c r="C395" s="531" t="s">
        <v>2580</v>
      </c>
      <c r="D395" s="532" t="s">
        <v>2581</v>
      </c>
    </row>
    <row r="396" spans="1:4">
      <c r="A396" s="555" t="s">
        <v>2582</v>
      </c>
      <c r="B396" s="532" t="s">
        <v>3</v>
      </c>
      <c r="C396" s="531" t="s">
        <v>2583</v>
      </c>
      <c r="D396" s="532" t="s">
        <v>2584</v>
      </c>
    </row>
    <row r="397" spans="1:4">
      <c r="A397" s="555" t="s">
        <v>2585</v>
      </c>
      <c r="B397" s="532" t="s">
        <v>3</v>
      </c>
      <c r="C397" s="531" t="s">
        <v>2586</v>
      </c>
      <c r="D397" s="532" t="s">
        <v>2587</v>
      </c>
    </row>
    <row r="398" spans="1:4">
      <c r="A398" s="555" t="s">
        <v>2588</v>
      </c>
      <c r="B398" s="532" t="s">
        <v>3</v>
      </c>
      <c r="C398" s="531" t="s">
        <v>2589</v>
      </c>
      <c r="D398" s="532" t="s">
        <v>2590</v>
      </c>
    </row>
    <row r="399" spans="1:4">
      <c r="A399" s="555" t="s">
        <v>2591</v>
      </c>
      <c r="B399" s="532" t="s">
        <v>3</v>
      </c>
      <c r="C399" s="531" t="s">
        <v>2592</v>
      </c>
      <c r="D399" s="532" t="s">
        <v>2593</v>
      </c>
    </row>
    <row r="400" spans="1:4">
      <c r="A400" s="555" t="s">
        <v>2594</v>
      </c>
      <c r="B400" s="532" t="s">
        <v>3</v>
      </c>
      <c r="C400" s="531" t="s">
        <v>2595</v>
      </c>
      <c r="D400" s="532" t="s">
        <v>2596</v>
      </c>
    </row>
    <row r="401" spans="1:4">
      <c r="A401" s="555" t="s">
        <v>2597</v>
      </c>
      <c r="B401" s="532" t="s">
        <v>3</v>
      </c>
      <c r="C401" s="531" t="s">
        <v>2598</v>
      </c>
      <c r="D401" s="532" t="s">
        <v>2599</v>
      </c>
    </row>
    <row r="402" spans="1:4">
      <c r="A402" s="555" t="s">
        <v>2600</v>
      </c>
      <c r="B402" s="532" t="s">
        <v>3</v>
      </c>
      <c r="C402" s="531" t="s">
        <v>2601</v>
      </c>
      <c r="D402" s="532" t="s">
        <v>2602</v>
      </c>
    </row>
    <row r="403" spans="1:4">
      <c r="A403" s="555" t="s">
        <v>2603</v>
      </c>
      <c r="B403" s="532" t="s">
        <v>3</v>
      </c>
      <c r="C403" s="531" t="s">
        <v>2604</v>
      </c>
      <c r="D403" s="532" t="s">
        <v>2605</v>
      </c>
    </row>
    <row r="404" spans="1:4">
      <c r="A404" s="555" t="s">
        <v>2606</v>
      </c>
      <c r="B404" s="532" t="s">
        <v>3</v>
      </c>
      <c r="C404" s="531" t="s">
        <v>2607</v>
      </c>
      <c r="D404" s="532" t="s">
        <v>2608</v>
      </c>
    </row>
    <row r="405" spans="1:4">
      <c r="A405" s="555" t="s">
        <v>2609</v>
      </c>
      <c r="B405" s="532" t="s">
        <v>3</v>
      </c>
      <c r="C405" s="531" t="s">
        <v>2610</v>
      </c>
      <c r="D405" s="532" t="s">
        <v>2611</v>
      </c>
    </row>
    <row r="406" spans="1:4">
      <c r="A406" s="555" t="s">
        <v>2612</v>
      </c>
      <c r="B406" s="532" t="s">
        <v>3</v>
      </c>
      <c r="C406" s="531" t="s">
        <v>2613</v>
      </c>
      <c r="D406" s="532" t="s">
        <v>2614</v>
      </c>
    </row>
    <row r="407" spans="1:4">
      <c r="A407" s="555" t="s">
        <v>2615</v>
      </c>
      <c r="B407" s="532" t="s">
        <v>3</v>
      </c>
      <c r="C407" s="531" t="s">
        <v>2616</v>
      </c>
      <c r="D407" s="532" t="s">
        <v>2617</v>
      </c>
    </row>
    <row r="408" spans="1:4">
      <c r="A408" s="555" t="s">
        <v>2618</v>
      </c>
      <c r="B408" s="532" t="s">
        <v>3</v>
      </c>
      <c r="C408" s="531" t="s">
        <v>2619</v>
      </c>
      <c r="D408" s="532" t="s">
        <v>2620</v>
      </c>
    </row>
    <row r="409" spans="1:4">
      <c r="A409" s="555" t="s">
        <v>2621</v>
      </c>
      <c r="B409" s="532" t="s">
        <v>3</v>
      </c>
      <c r="C409" s="531" t="s">
        <v>2622</v>
      </c>
      <c r="D409" s="532" t="s">
        <v>2623</v>
      </c>
    </row>
    <row r="410" spans="1:4">
      <c r="A410" s="555" t="s">
        <v>2624</v>
      </c>
      <c r="B410" s="532" t="s">
        <v>3</v>
      </c>
      <c r="C410" s="531" t="s">
        <v>2625</v>
      </c>
      <c r="D410" s="532" t="s">
        <v>2626</v>
      </c>
    </row>
    <row r="411" spans="1:4">
      <c r="A411" s="555" t="s">
        <v>2627</v>
      </c>
      <c r="B411" s="532" t="s">
        <v>3</v>
      </c>
      <c r="C411" s="531" t="s">
        <v>2628</v>
      </c>
      <c r="D411" s="532" t="s">
        <v>2629</v>
      </c>
    </row>
    <row r="412" spans="1:4">
      <c r="A412" s="555" t="s">
        <v>2630</v>
      </c>
      <c r="B412" s="532" t="s">
        <v>3</v>
      </c>
      <c r="C412" s="531" t="s">
        <v>2631</v>
      </c>
      <c r="D412" s="532" t="s">
        <v>2632</v>
      </c>
    </row>
    <row r="413" spans="1:4">
      <c r="A413" s="555" t="s">
        <v>2633</v>
      </c>
      <c r="B413" s="532" t="s">
        <v>3</v>
      </c>
      <c r="C413" s="531" t="s">
        <v>2634</v>
      </c>
      <c r="D413" s="532" t="s">
        <v>2635</v>
      </c>
    </row>
    <row r="414" spans="1:4">
      <c r="A414" s="555" t="s">
        <v>2636</v>
      </c>
      <c r="B414" s="532" t="s">
        <v>3</v>
      </c>
      <c r="C414" s="531" t="s">
        <v>2637</v>
      </c>
      <c r="D414" s="532" t="s">
        <v>2638</v>
      </c>
    </row>
    <row r="415" spans="1:4">
      <c r="A415" s="555" t="s">
        <v>2639</v>
      </c>
      <c r="B415" s="532" t="s">
        <v>3</v>
      </c>
      <c r="C415" s="531" t="s">
        <v>2640</v>
      </c>
      <c r="D415" s="532" t="s">
        <v>2641</v>
      </c>
    </row>
    <row r="416" spans="1:4">
      <c r="A416" s="555" t="s">
        <v>2642</v>
      </c>
      <c r="B416" s="532" t="s">
        <v>3</v>
      </c>
      <c r="C416" s="531" t="s">
        <v>2643</v>
      </c>
      <c r="D416" s="532" t="s">
        <v>2644</v>
      </c>
    </row>
    <row r="417" spans="1:4">
      <c r="A417" s="555" t="s">
        <v>2645</v>
      </c>
      <c r="B417" s="532" t="s">
        <v>3</v>
      </c>
      <c r="C417" s="531" t="s">
        <v>2646</v>
      </c>
      <c r="D417" s="532" t="s">
        <v>2647</v>
      </c>
    </row>
    <row r="418" spans="1:4">
      <c r="A418" s="555" t="s">
        <v>2648</v>
      </c>
      <c r="B418" s="532" t="s">
        <v>3</v>
      </c>
      <c r="C418" s="531" t="s">
        <v>2649</v>
      </c>
      <c r="D418" s="532" t="s">
        <v>2650</v>
      </c>
    </row>
    <row r="419" spans="1:4">
      <c r="A419" s="555" t="s">
        <v>2651</v>
      </c>
      <c r="B419" s="532" t="s">
        <v>3</v>
      </c>
      <c r="C419" s="531" t="s">
        <v>2652</v>
      </c>
      <c r="D419" s="532" t="s">
        <v>2653</v>
      </c>
    </row>
    <row r="420" spans="1:4">
      <c r="A420" s="555" t="s">
        <v>2654</v>
      </c>
      <c r="B420" s="532" t="s">
        <v>3</v>
      </c>
      <c r="C420" s="531" t="s">
        <v>2655</v>
      </c>
      <c r="D420" s="532" t="s">
        <v>2656</v>
      </c>
    </row>
    <row r="421" spans="1:4">
      <c r="A421" s="555" t="s">
        <v>2657</v>
      </c>
      <c r="B421" s="532" t="s">
        <v>3</v>
      </c>
      <c r="C421" s="531" t="s">
        <v>2658</v>
      </c>
      <c r="D421" s="532" t="s">
        <v>2659</v>
      </c>
    </row>
    <row r="422" spans="1:4">
      <c r="A422" s="555" t="s">
        <v>2660</v>
      </c>
      <c r="B422" s="532" t="s">
        <v>3</v>
      </c>
      <c r="C422" s="531" t="s">
        <v>2661</v>
      </c>
      <c r="D422" s="532" t="s">
        <v>2662</v>
      </c>
    </row>
    <row r="423" spans="1:4">
      <c r="A423" s="555" t="s">
        <v>2663</v>
      </c>
      <c r="B423" s="532" t="s">
        <v>3</v>
      </c>
      <c r="C423" s="531" t="s">
        <v>2664</v>
      </c>
      <c r="D423" s="532" t="s">
        <v>2665</v>
      </c>
    </row>
    <row r="424" spans="1:4">
      <c r="A424" s="555" t="s">
        <v>2666</v>
      </c>
      <c r="B424" s="532" t="s">
        <v>3</v>
      </c>
      <c r="C424" s="531" t="s">
        <v>2667</v>
      </c>
      <c r="D424" s="532" t="s">
        <v>2668</v>
      </c>
    </row>
    <row r="425" spans="1:4">
      <c r="A425" s="555" t="s">
        <v>2669</v>
      </c>
      <c r="B425" s="532" t="s">
        <v>3</v>
      </c>
      <c r="C425" s="531" t="s">
        <v>2670</v>
      </c>
      <c r="D425" s="532" t="s">
        <v>2671</v>
      </c>
    </row>
    <row r="426" spans="1:4">
      <c r="A426" s="555" t="s">
        <v>2672</v>
      </c>
      <c r="B426" s="532" t="s">
        <v>3</v>
      </c>
      <c r="C426" s="531" t="s">
        <v>2673</v>
      </c>
      <c r="D426" s="532" t="s">
        <v>2674</v>
      </c>
    </row>
    <row r="427" spans="1:4">
      <c r="A427" s="555" t="s">
        <v>2675</v>
      </c>
      <c r="B427" s="532" t="s">
        <v>3</v>
      </c>
      <c r="C427" s="531" t="s">
        <v>2676</v>
      </c>
      <c r="D427" s="532" t="s">
        <v>2677</v>
      </c>
    </row>
    <row r="428" spans="1:4">
      <c r="A428" s="555" t="s">
        <v>2678</v>
      </c>
      <c r="B428" s="532" t="s">
        <v>3</v>
      </c>
      <c r="C428" s="531" t="s">
        <v>2679</v>
      </c>
      <c r="D428" s="532" t="s">
        <v>2680</v>
      </c>
    </row>
    <row r="429" spans="1:4">
      <c r="A429" s="555" t="s">
        <v>2681</v>
      </c>
      <c r="B429" s="532" t="s">
        <v>3</v>
      </c>
      <c r="C429" s="531" t="s">
        <v>2682</v>
      </c>
      <c r="D429" s="532" t="s">
        <v>2683</v>
      </c>
    </row>
    <row r="430" spans="1:4">
      <c r="A430" s="555" t="s">
        <v>2684</v>
      </c>
      <c r="B430" s="532" t="s">
        <v>3</v>
      </c>
      <c r="C430" s="531" t="s">
        <v>2685</v>
      </c>
      <c r="D430" s="532" t="s">
        <v>2686</v>
      </c>
    </row>
    <row r="431" spans="1:4">
      <c r="A431" s="555" t="s">
        <v>2687</v>
      </c>
      <c r="B431" s="532" t="s">
        <v>3</v>
      </c>
      <c r="C431" s="531" t="s">
        <v>2688</v>
      </c>
      <c r="D431" s="532" t="s">
        <v>2689</v>
      </c>
    </row>
    <row r="432" spans="1:4">
      <c r="A432" s="555" t="s">
        <v>2690</v>
      </c>
      <c r="B432" s="532" t="s">
        <v>3</v>
      </c>
      <c r="C432" s="531" t="s">
        <v>2691</v>
      </c>
      <c r="D432" s="532" t="s">
        <v>2692</v>
      </c>
    </row>
    <row r="433" spans="1:4">
      <c r="A433" s="555" t="s">
        <v>2693</v>
      </c>
      <c r="B433" s="532" t="s">
        <v>3</v>
      </c>
      <c r="C433" s="531" t="s">
        <v>2694</v>
      </c>
      <c r="D433" s="532" t="s">
        <v>2695</v>
      </c>
    </row>
    <row r="434" spans="1:4">
      <c r="A434" s="555" t="s">
        <v>2696</v>
      </c>
      <c r="B434" s="532" t="s">
        <v>3</v>
      </c>
      <c r="C434" s="531" t="s">
        <v>2697</v>
      </c>
      <c r="D434" s="532" t="s">
        <v>2698</v>
      </c>
    </row>
    <row r="435" spans="1:4">
      <c r="A435" s="555" t="s">
        <v>2699</v>
      </c>
      <c r="B435" s="532" t="s">
        <v>3</v>
      </c>
      <c r="C435" s="531" t="s">
        <v>2700</v>
      </c>
      <c r="D435" s="532" t="s">
        <v>2701</v>
      </c>
    </row>
    <row r="436" spans="1:4">
      <c r="A436" s="555" t="s">
        <v>2702</v>
      </c>
      <c r="B436" s="532" t="s">
        <v>3</v>
      </c>
      <c r="C436" s="531" t="s">
        <v>2703</v>
      </c>
      <c r="D436" s="532" t="s">
        <v>2704</v>
      </c>
    </row>
    <row r="437" spans="1:4">
      <c r="A437" s="555" t="s">
        <v>2705</v>
      </c>
      <c r="B437" s="532" t="s">
        <v>3</v>
      </c>
      <c r="C437" s="531" t="s">
        <v>2706</v>
      </c>
      <c r="D437" s="532" t="s">
        <v>2707</v>
      </c>
    </row>
    <row r="438" spans="1:4">
      <c r="A438" s="555" t="s">
        <v>2708</v>
      </c>
      <c r="B438" s="532" t="s">
        <v>3</v>
      </c>
      <c r="C438" s="531" t="s">
        <v>2709</v>
      </c>
      <c r="D438" s="532" t="s">
        <v>2710</v>
      </c>
    </row>
    <row r="439" spans="1:4">
      <c r="A439" s="555" t="s">
        <v>2711</v>
      </c>
      <c r="B439" s="532" t="s">
        <v>3</v>
      </c>
      <c r="C439" s="531" t="s">
        <v>2712</v>
      </c>
      <c r="D439" s="532" t="s">
        <v>2713</v>
      </c>
    </row>
    <row r="440" spans="1:4">
      <c r="A440" s="555" t="s">
        <v>2714</v>
      </c>
      <c r="B440" s="532" t="s">
        <v>3</v>
      </c>
      <c r="C440" s="531" t="s">
        <v>2715</v>
      </c>
      <c r="D440" s="532" t="s">
        <v>2716</v>
      </c>
    </row>
    <row r="441" spans="1:4">
      <c r="A441" s="555" t="s">
        <v>2717</v>
      </c>
      <c r="B441" s="532" t="s">
        <v>3</v>
      </c>
      <c r="C441" s="531" t="s">
        <v>2718</v>
      </c>
      <c r="D441" s="532" t="s">
        <v>2719</v>
      </c>
    </row>
    <row r="442" spans="1:4">
      <c r="A442" s="555" t="s">
        <v>2720</v>
      </c>
      <c r="B442" s="532" t="s">
        <v>3</v>
      </c>
      <c r="C442" s="531" t="s">
        <v>2721</v>
      </c>
      <c r="D442" s="532" t="s">
        <v>2722</v>
      </c>
    </row>
    <row r="443" spans="1:4">
      <c r="A443" s="555" t="s">
        <v>2723</v>
      </c>
      <c r="B443" s="532" t="s">
        <v>3</v>
      </c>
      <c r="C443" s="531" t="s">
        <v>2724</v>
      </c>
      <c r="D443" s="532" t="s">
        <v>2725</v>
      </c>
    </row>
    <row r="444" spans="1:4">
      <c r="A444" s="555" t="s">
        <v>2726</v>
      </c>
      <c r="B444" s="532" t="s">
        <v>3</v>
      </c>
      <c r="C444" s="531" t="s">
        <v>2727</v>
      </c>
      <c r="D444" s="532" t="s">
        <v>2728</v>
      </c>
    </row>
    <row r="445" spans="1:4">
      <c r="A445" s="555" t="s">
        <v>2729</v>
      </c>
      <c r="B445" s="532" t="s">
        <v>3</v>
      </c>
      <c r="C445" s="531" t="s">
        <v>2730</v>
      </c>
      <c r="D445" s="532" t="s">
        <v>2731</v>
      </c>
    </row>
    <row r="446" spans="1:4">
      <c r="A446" s="555" t="s">
        <v>2732</v>
      </c>
      <c r="B446" s="532" t="s">
        <v>3</v>
      </c>
      <c r="C446" s="531" t="s">
        <v>2733</v>
      </c>
      <c r="D446" s="532" t="s">
        <v>2734</v>
      </c>
    </row>
    <row r="447" spans="1:4">
      <c r="A447" s="555" t="s">
        <v>2735</v>
      </c>
      <c r="B447" s="532" t="s">
        <v>3</v>
      </c>
      <c r="C447" s="531" t="s">
        <v>2736</v>
      </c>
      <c r="D447" s="532" t="s">
        <v>2737</v>
      </c>
    </row>
    <row r="448" spans="1:4">
      <c r="A448" s="555" t="s">
        <v>2738</v>
      </c>
      <c r="B448" s="532" t="s">
        <v>3</v>
      </c>
      <c r="C448" s="531" t="s">
        <v>2739</v>
      </c>
      <c r="D448" s="532" t="s">
        <v>2740</v>
      </c>
    </row>
    <row r="449" spans="1:4">
      <c r="A449" s="555" t="s">
        <v>2741</v>
      </c>
      <c r="B449" s="532" t="s">
        <v>3</v>
      </c>
      <c r="C449" s="531" t="s">
        <v>2742</v>
      </c>
      <c r="D449" s="532" t="s">
        <v>2743</v>
      </c>
    </row>
    <row r="450" spans="1:4">
      <c r="A450" s="555" t="s">
        <v>2744</v>
      </c>
      <c r="B450" s="532" t="s">
        <v>3</v>
      </c>
      <c r="C450" s="531" t="s">
        <v>2745</v>
      </c>
      <c r="D450" s="532" t="s">
        <v>2746</v>
      </c>
    </row>
    <row r="451" spans="1:4">
      <c r="A451" s="555" t="s">
        <v>2747</v>
      </c>
      <c r="B451" s="532" t="s">
        <v>3</v>
      </c>
      <c r="C451" s="531" t="s">
        <v>2748</v>
      </c>
      <c r="D451" s="532" t="s">
        <v>2749</v>
      </c>
    </row>
    <row r="452" spans="1:4">
      <c r="A452" s="555" t="s">
        <v>2750</v>
      </c>
      <c r="B452" s="532" t="s">
        <v>3</v>
      </c>
      <c r="C452" s="531" t="s">
        <v>2751</v>
      </c>
      <c r="D452" s="532" t="s">
        <v>2752</v>
      </c>
    </row>
    <row r="453" spans="1:4">
      <c r="A453" s="555" t="s">
        <v>2753</v>
      </c>
      <c r="B453" s="532" t="s">
        <v>3</v>
      </c>
      <c r="C453" s="531" t="s">
        <v>2754</v>
      </c>
      <c r="D453" s="532" t="s">
        <v>2755</v>
      </c>
    </row>
    <row r="454" spans="1:4">
      <c r="A454" s="555" t="s">
        <v>2756</v>
      </c>
      <c r="B454" s="532" t="s">
        <v>3</v>
      </c>
      <c r="C454" s="531" t="s">
        <v>2757</v>
      </c>
      <c r="D454" s="532" t="s">
        <v>2758</v>
      </c>
    </row>
    <row r="455" spans="1:4">
      <c r="A455" s="555" t="s">
        <v>2759</v>
      </c>
      <c r="B455" s="532" t="s">
        <v>3</v>
      </c>
      <c r="C455" s="531" t="s">
        <v>2760</v>
      </c>
      <c r="D455" s="532" t="s">
        <v>2761</v>
      </c>
    </row>
    <row r="456" spans="1:4">
      <c r="A456" s="555" t="s">
        <v>2762</v>
      </c>
      <c r="B456" s="532" t="s">
        <v>3</v>
      </c>
      <c r="C456" s="531" t="s">
        <v>2763</v>
      </c>
      <c r="D456" s="532" t="s">
        <v>2764</v>
      </c>
    </row>
    <row r="457" spans="1:4">
      <c r="A457" s="555" t="s">
        <v>2765</v>
      </c>
      <c r="B457" s="532" t="s">
        <v>3</v>
      </c>
      <c r="C457" s="531" t="s">
        <v>2766</v>
      </c>
      <c r="D457" s="532" t="s">
        <v>2767</v>
      </c>
    </row>
    <row r="458" spans="1:4">
      <c r="A458" s="555" t="s">
        <v>2768</v>
      </c>
      <c r="B458" s="532" t="s">
        <v>3</v>
      </c>
      <c r="C458" s="531" t="s">
        <v>2769</v>
      </c>
      <c r="D458" s="532" t="s">
        <v>2770</v>
      </c>
    </row>
    <row r="459" spans="1:4">
      <c r="A459" s="555" t="s">
        <v>2771</v>
      </c>
      <c r="B459" s="532" t="s">
        <v>3</v>
      </c>
      <c r="C459" s="531" t="s">
        <v>2772</v>
      </c>
      <c r="D459" s="532" t="s">
        <v>2773</v>
      </c>
    </row>
    <row r="460" spans="1:4">
      <c r="A460" s="555" t="s">
        <v>2774</v>
      </c>
      <c r="B460" s="532" t="s">
        <v>3</v>
      </c>
      <c r="C460" s="531" t="s">
        <v>2775</v>
      </c>
      <c r="D460" s="532" t="s">
        <v>2776</v>
      </c>
    </row>
    <row r="461" spans="1:4">
      <c r="A461" s="555" t="s">
        <v>2777</v>
      </c>
      <c r="B461" s="532" t="s">
        <v>3</v>
      </c>
      <c r="C461" s="531" t="s">
        <v>2778</v>
      </c>
      <c r="D461" s="532" t="s">
        <v>2779</v>
      </c>
    </row>
    <row r="462" spans="1:4">
      <c r="A462" s="555" t="s">
        <v>2780</v>
      </c>
      <c r="B462" s="532" t="s">
        <v>3</v>
      </c>
      <c r="C462" s="531" t="s">
        <v>2781</v>
      </c>
      <c r="D462" s="532" t="s">
        <v>2782</v>
      </c>
    </row>
    <row r="463" spans="1:4">
      <c r="A463" s="555" t="s">
        <v>2783</v>
      </c>
      <c r="B463" s="532" t="s">
        <v>3</v>
      </c>
      <c r="C463" s="531" t="s">
        <v>2784</v>
      </c>
      <c r="D463" s="532" t="s">
        <v>2785</v>
      </c>
    </row>
    <row r="464" spans="1:4">
      <c r="A464" s="555" t="s">
        <v>2786</v>
      </c>
      <c r="B464" s="532" t="s">
        <v>3</v>
      </c>
      <c r="C464" s="531" t="s">
        <v>2787</v>
      </c>
      <c r="D464" s="532" t="s">
        <v>2788</v>
      </c>
    </row>
    <row r="465" spans="1:4">
      <c r="A465" s="555" t="s">
        <v>2789</v>
      </c>
      <c r="B465" s="532" t="s">
        <v>3</v>
      </c>
      <c r="C465" s="531" t="s">
        <v>2790</v>
      </c>
      <c r="D465" s="532" t="s">
        <v>2791</v>
      </c>
    </row>
    <row r="466" spans="1:4">
      <c r="A466" s="555" t="s">
        <v>2792</v>
      </c>
      <c r="B466" s="532" t="s">
        <v>3</v>
      </c>
      <c r="C466" s="531" t="s">
        <v>2793</v>
      </c>
      <c r="D466" s="532" t="s">
        <v>2794</v>
      </c>
    </row>
    <row r="467" spans="1:4">
      <c r="A467" s="555" t="s">
        <v>2795</v>
      </c>
      <c r="B467" s="532" t="s">
        <v>3</v>
      </c>
      <c r="C467" s="531" t="s">
        <v>2796</v>
      </c>
      <c r="D467" s="532" t="s">
        <v>2797</v>
      </c>
    </row>
    <row r="468" spans="1:4">
      <c r="A468" s="555" t="s">
        <v>2798</v>
      </c>
      <c r="B468" s="532" t="s">
        <v>3</v>
      </c>
      <c r="C468" s="531" t="s">
        <v>2799</v>
      </c>
      <c r="D468" s="532" t="s">
        <v>2800</v>
      </c>
    </row>
    <row r="469" spans="1:4">
      <c r="A469" s="555" t="s">
        <v>2801</v>
      </c>
      <c r="B469" s="532" t="s">
        <v>3</v>
      </c>
      <c r="C469" s="531" t="s">
        <v>2802</v>
      </c>
      <c r="D469" s="532" t="s">
        <v>2803</v>
      </c>
    </row>
    <row r="470" spans="1:4">
      <c r="A470" s="555" t="s">
        <v>2804</v>
      </c>
      <c r="B470" s="532" t="s">
        <v>3</v>
      </c>
      <c r="C470" s="531" t="s">
        <v>2805</v>
      </c>
      <c r="D470" s="532" t="s">
        <v>2806</v>
      </c>
    </row>
    <row r="471" spans="1:4">
      <c r="A471" s="555" t="s">
        <v>2807</v>
      </c>
      <c r="B471" s="532" t="s">
        <v>3</v>
      </c>
      <c r="C471" s="531" t="s">
        <v>2808</v>
      </c>
      <c r="D471" s="532" t="s">
        <v>2809</v>
      </c>
    </row>
    <row r="472" spans="1:4">
      <c r="A472" s="555" t="s">
        <v>2810</v>
      </c>
      <c r="B472" s="532" t="s">
        <v>3</v>
      </c>
      <c r="C472" s="531" t="s">
        <v>2811</v>
      </c>
      <c r="D472" s="532" t="s">
        <v>2812</v>
      </c>
    </row>
    <row r="473" spans="1:4">
      <c r="A473" s="555" t="s">
        <v>2813</v>
      </c>
      <c r="B473" s="532" t="s">
        <v>3</v>
      </c>
      <c r="C473" s="531" t="s">
        <v>2814</v>
      </c>
      <c r="D473" s="532" t="s">
        <v>2815</v>
      </c>
    </row>
    <row r="474" spans="1:4">
      <c r="A474" s="555" t="s">
        <v>2816</v>
      </c>
      <c r="B474" s="532" t="s">
        <v>3</v>
      </c>
      <c r="C474" s="531" t="s">
        <v>2817</v>
      </c>
      <c r="D474" s="532" t="s">
        <v>2818</v>
      </c>
    </row>
    <row r="475" spans="1:4">
      <c r="A475" s="555" t="s">
        <v>2819</v>
      </c>
      <c r="B475" s="532" t="s">
        <v>3</v>
      </c>
      <c r="C475" s="531" t="s">
        <v>2820</v>
      </c>
      <c r="D475" s="532" t="s">
        <v>2821</v>
      </c>
    </row>
    <row r="476" spans="1:4">
      <c r="A476" s="555" t="s">
        <v>2822</v>
      </c>
      <c r="B476" s="532" t="s">
        <v>3</v>
      </c>
      <c r="C476" s="531" t="s">
        <v>2823</v>
      </c>
      <c r="D476" s="532" t="s">
        <v>2824</v>
      </c>
    </row>
    <row r="477" spans="1:4">
      <c r="A477" s="555" t="s">
        <v>2825</v>
      </c>
      <c r="B477" s="532" t="s">
        <v>3</v>
      </c>
      <c r="C477" s="531" t="s">
        <v>2826</v>
      </c>
      <c r="D477" s="532" t="s">
        <v>2827</v>
      </c>
    </row>
    <row r="478" spans="1:4">
      <c r="A478" s="555" t="s">
        <v>2828</v>
      </c>
      <c r="B478" s="532" t="s">
        <v>3</v>
      </c>
      <c r="C478" s="531" t="s">
        <v>2829</v>
      </c>
      <c r="D478" s="532" t="s">
        <v>2830</v>
      </c>
    </row>
    <row r="479" spans="1:4">
      <c r="A479" s="555" t="s">
        <v>2831</v>
      </c>
      <c r="B479" s="532" t="s">
        <v>3</v>
      </c>
      <c r="C479" s="531" t="s">
        <v>2832</v>
      </c>
      <c r="D479" s="532" t="s">
        <v>2833</v>
      </c>
    </row>
    <row r="480" spans="1:4">
      <c r="A480" s="555" t="s">
        <v>2834</v>
      </c>
      <c r="B480" s="532" t="s">
        <v>3</v>
      </c>
      <c r="C480" s="531" t="s">
        <v>2835</v>
      </c>
      <c r="D480" s="532" t="s">
        <v>2836</v>
      </c>
    </row>
    <row r="481" spans="1:4">
      <c r="A481" s="555" t="s">
        <v>2837</v>
      </c>
      <c r="B481" s="532" t="s">
        <v>3</v>
      </c>
      <c r="C481" s="531" t="s">
        <v>2838</v>
      </c>
      <c r="D481" s="532" t="s">
        <v>2839</v>
      </c>
    </row>
    <row r="482" spans="1:4">
      <c r="A482" s="555" t="s">
        <v>2840</v>
      </c>
      <c r="B482" s="532" t="s">
        <v>3</v>
      </c>
      <c r="C482" s="531" t="s">
        <v>2841</v>
      </c>
      <c r="D482" s="532" t="s">
        <v>2842</v>
      </c>
    </row>
    <row r="483" spans="1:4">
      <c r="A483" s="555" t="s">
        <v>2843</v>
      </c>
      <c r="B483" s="532" t="s">
        <v>3</v>
      </c>
      <c r="C483" s="531" t="s">
        <v>2844</v>
      </c>
      <c r="D483" s="532" t="s">
        <v>2845</v>
      </c>
    </row>
    <row r="484" spans="1:4">
      <c r="A484" s="555" t="s">
        <v>2846</v>
      </c>
      <c r="B484" s="532" t="s">
        <v>3</v>
      </c>
      <c r="C484" s="531" t="s">
        <v>2847</v>
      </c>
      <c r="D484" s="532" t="s">
        <v>2848</v>
      </c>
    </row>
    <row r="485" spans="1:4">
      <c r="A485" s="555" t="s">
        <v>2849</v>
      </c>
      <c r="B485" s="532" t="s">
        <v>3</v>
      </c>
      <c r="C485" s="531" t="s">
        <v>2850</v>
      </c>
      <c r="D485" s="532" t="s">
        <v>2851</v>
      </c>
    </row>
    <row r="486" spans="1:4">
      <c r="A486" s="555" t="s">
        <v>2852</v>
      </c>
      <c r="B486" s="532" t="s">
        <v>3</v>
      </c>
      <c r="C486" s="531" t="s">
        <v>2853</v>
      </c>
      <c r="D486" s="532" t="s">
        <v>2854</v>
      </c>
    </row>
    <row r="487" spans="1:4">
      <c r="A487" s="555" t="s">
        <v>2855</v>
      </c>
      <c r="B487" s="532" t="s">
        <v>3</v>
      </c>
      <c r="C487" s="531" t="s">
        <v>2856</v>
      </c>
      <c r="D487" s="532" t="s">
        <v>2857</v>
      </c>
    </row>
    <row r="488" spans="1:4">
      <c r="A488" s="555" t="s">
        <v>2858</v>
      </c>
      <c r="B488" s="532" t="s">
        <v>3</v>
      </c>
      <c r="C488" s="531" t="s">
        <v>2859</v>
      </c>
      <c r="D488" s="532" t="s">
        <v>2860</v>
      </c>
    </row>
    <row r="489" spans="1:4">
      <c r="A489" s="555" t="s">
        <v>2861</v>
      </c>
      <c r="B489" s="532" t="s">
        <v>3</v>
      </c>
      <c r="C489" s="531" t="s">
        <v>2862</v>
      </c>
      <c r="D489" s="532" t="s">
        <v>2863</v>
      </c>
    </row>
    <row r="490" spans="1:4">
      <c r="A490" s="555" t="s">
        <v>2864</v>
      </c>
      <c r="B490" s="532" t="s">
        <v>3</v>
      </c>
      <c r="C490" s="531" t="s">
        <v>2865</v>
      </c>
      <c r="D490" s="532" t="s">
        <v>2866</v>
      </c>
    </row>
    <row r="491" spans="1:4">
      <c r="A491" s="555" t="s">
        <v>2867</v>
      </c>
      <c r="B491" s="532" t="s">
        <v>3</v>
      </c>
      <c r="C491" s="531" t="s">
        <v>2868</v>
      </c>
      <c r="D491" s="532" t="s">
        <v>2869</v>
      </c>
    </row>
    <row r="492" spans="1:4">
      <c r="A492" s="555" t="s">
        <v>2870</v>
      </c>
      <c r="B492" s="532" t="s">
        <v>3</v>
      </c>
      <c r="C492" s="531" t="s">
        <v>2871</v>
      </c>
      <c r="D492" s="532" t="s">
        <v>2872</v>
      </c>
    </row>
    <row r="493" spans="1:4">
      <c r="A493" s="555" t="s">
        <v>2873</v>
      </c>
      <c r="B493" s="532" t="s">
        <v>3</v>
      </c>
      <c r="C493" s="531" t="s">
        <v>2874</v>
      </c>
      <c r="D493" s="532" t="s">
        <v>2875</v>
      </c>
    </row>
    <row r="494" spans="1:4">
      <c r="A494" s="555" t="s">
        <v>2876</v>
      </c>
      <c r="B494" s="532" t="s">
        <v>3</v>
      </c>
      <c r="C494" s="531" t="s">
        <v>2877</v>
      </c>
      <c r="D494" s="532" t="s">
        <v>2878</v>
      </c>
    </row>
    <row r="495" spans="1:4">
      <c r="A495" s="555" t="s">
        <v>2879</v>
      </c>
      <c r="B495" s="532" t="s">
        <v>3</v>
      </c>
      <c r="C495" s="531" t="s">
        <v>2880</v>
      </c>
      <c r="D495" s="532" t="s">
        <v>2881</v>
      </c>
    </row>
    <row r="496" spans="1:4">
      <c r="A496" s="555" t="s">
        <v>2882</v>
      </c>
      <c r="B496" s="532" t="s">
        <v>3</v>
      </c>
      <c r="C496" s="531" t="s">
        <v>2883</v>
      </c>
      <c r="D496" s="532" t="s">
        <v>2884</v>
      </c>
    </row>
    <row r="497" spans="1:4">
      <c r="A497" s="555" t="s">
        <v>2885</v>
      </c>
      <c r="B497" s="532" t="s">
        <v>3</v>
      </c>
      <c r="C497" s="531" t="s">
        <v>2886</v>
      </c>
      <c r="D497" s="532" t="s">
        <v>2887</v>
      </c>
    </row>
    <row r="498" spans="1:4">
      <c r="A498" s="555" t="s">
        <v>2888</v>
      </c>
      <c r="B498" s="532" t="s">
        <v>3</v>
      </c>
      <c r="C498" s="531" t="s">
        <v>2889</v>
      </c>
      <c r="D498" s="532" t="s">
        <v>2890</v>
      </c>
    </row>
    <row r="499" spans="1:4">
      <c r="A499" s="555" t="s">
        <v>2891</v>
      </c>
      <c r="B499" s="532" t="s">
        <v>3</v>
      </c>
      <c r="C499" s="531" t="s">
        <v>2892</v>
      </c>
      <c r="D499" s="532" t="s">
        <v>2893</v>
      </c>
    </row>
    <row r="500" spans="1:4">
      <c r="A500" s="555" t="s">
        <v>2894</v>
      </c>
      <c r="B500" s="532" t="s">
        <v>3</v>
      </c>
      <c r="C500" s="531" t="s">
        <v>2895</v>
      </c>
      <c r="D500" s="532" t="s">
        <v>2896</v>
      </c>
    </row>
    <row r="501" spans="1:4">
      <c r="A501" s="555" t="s">
        <v>2897</v>
      </c>
      <c r="B501" s="532" t="s">
        <v>3</v>
      </c>
      <c r="C501" s="531" t="s">
        <v>2898</v>
      </c>
      <c r="D501" s="532" t="s">
        <v>2899</v>
      </c>
    </row>
    <row r="502" spans="1:4">
      <c r="A502" s="555" t="s">
        <v>2900</v>
      </c>
      <c r="B502" s="532" t="s">
        <v>3</v>
      </c>
      <c r="C502" s="531" t="s">
        <v>2901</v>
      </c>
      <c r="D502" s="532" t="s">
        <v>2902</v>
      </c>
    </row>
    <row r="503" spans="1:4">
      <c r="A503" s="555" t="s">
        <v>2903</v>
      </c>
      <c r="B503" s="532" t="s">
        <v>3</v>
      </c>
      <c r="C503" s="531" t="s">
        <v>2904</v>
      </c>
      <c r="D503" s="532" t="s">
        <v>2905</v>
      </c>
    </row>
    <row r="504" spans="1:4">
      <c r="A504" s="555" t="s">
        <v>2906</v>
      </c>
      <c r="B504" s="532" t="s">
        <v>3</v>
      </c>
      <c r="C504" s="531" t="s">
        <v>2907</v>
      </c>
      <c r="D504" s="532" t="s">
        <v>2908</v>
      </c>
    </row>
    <row r="505" spans="1:4">
      <c r="A505" s="555" t="s">
        <v>2909</v>
      </c>
      <c r="B505" s="532" t="s">
        <v>3</v>
      </c>
      <c r="C505" s="531" t="s">
        <v>2910</v>
      </c>
      <c r="D505" s="532" t="s">
        <v>2911</v>
      </c>
    </row>
    <row r="506" spans="1:4">
      <c r="A506" s="555" t="s">
        <v>2912</v>
      </c>
      <c r="B506" s="532" t="s">
        <v>3</v>
      </c>
      <c r="C506" s="531" t="s">
        <v>2913</v>
      </c>
      <c r="D506" s="532" t="s">
        <v>2914</v>
      </c>
    </row>
    <row r="507" spans="1:4">
      <c r="A507" s="555" t="s">
        <v>2915</v>
      </c>
      <c r="B507" s="532" t="s">
        <v>3</v>
      </c>
      <c r="C507" s="531" t="s">
        <v>2916</v>
      </c>
      <c r="D507" s="532" t="s">
        <v>2917</v>
      </c>
    </row>
    <row r="508" spans="1:4">
      <c r="A508" s="555" t="s">
        <v>2918</v>
      </c>
      <c r="B508" s="532" t="s">
        <v>3</v>
      </c>
      <c r="C508" s="531" t="s">
        <v>2919</v>
      </c>
      <c r="D508" s="532" t="s">
        <v>2920</v>
      </c>
    </row>
    <row r="509" spans="1:4">
      <c r="A509" s="555" t="s">
        <v>2921</v>
      </c>
      <c r="B509" s="532" t="s">
        <v>3</v>
      </c>
      <c r="C509" s="531" t="s">
        <v>2922</v>
      </c>
      <c r="D509" s="532" t="s">
        <v>2923</v>
      </c>
    </row>
    <row r="510" spans="1:4">
      <c r="A510" s="555" t="s">
        <v>2924</v>
      </c>
      <c r="B510" s="532" t="s">
        <v>3</v>
      </c>
      <c r="C510" s="531" t="s">
        <v>2925</v>
      </c>
      <c r="D510" s="532" t="s">
        <v>2926</v>
      </c>
    </row>
    <row r="511" spans="1:4">
      <c r="A511" s="555" t="s">
        <v>2927</v>
      </c>
      <c r="B511" s="532" t="s">
        <v>3</v>
      </c>
      <c r="C511" s="531" t="s">
        <v>2928</v>
      </c>
      <c r="D511" s="532" t="s">
        <v>2929</v>
      </c>
    </row>
    <row r="512" spans="1:4">
      <c r="A512" s="555" t="s">
        <v>2930</v>
      </c>
      <c r="B512" s="532" t="s">
        <v>3</v>
      </c>
      <c r="C512" s="531" t="s">
        <v>2931</v>
      </c>
      <c r="D512" s="532" t="s">
        <v>2932</v>
      </c>
    </row>
    <row r="513" spans="1:4">
      <c r="A513" s="555" t="s">
        <v>2933</v>
      </c>
      <c r="B513" s="532" t="s">
        <v>3</v>
      </c>
      <c r="C513" s="531" t="s">
        <v>2934</v>
      </c>
      <c r="D513" s="532" t="s">
        <v>2935</v>
      </c>
    </row>
    <row r="514" spans="1:4">
      <c r="A514" s="555" t="s">
        <v>2936</v>
      </c>
      <c r="B514" s="532" t="s">
        <v>3</v>
      </c>
      <c r="C514" s="531" t="s">
        <v>2937</v>
      </c>
      <c r="D514" s="532" t="s">
        <v>2938</v>
      </c>
    </row>
    <row r="515" spans="1:4">
      <c r="A515" s="555" t="s">
        <v>2939</v>
      </c>
      <c r="B515" s="532" t="s">
        <v>3</v>
      </c>
      <c r="C515" s="531" t="s">
        <v>2940</v>
      </c>
      <c r="D515" s="532" t="s">
        <v>2941</v>
      </c>
    </row>
    <row r="516" spans="1:4">
      <c r="A516" s="555" t="s">
        <v>2942</v>
      </c>
      <c r="B516" s="532" t="s">
        <v>3</v>
      </c>
      <c r="C516" s="531" t="s">
        <v>2943</v>
      </c>
      <c r="D516" s="532" t="s">
        <v>2944</v>
      </c>
    </row>
    <row r="517" spans="1:4">
      <c r="A517" s="555" t="s">
        <v>2945</v>
      </c>
      <c r="B517" s="532" t="s">
        <v>3</v>
      </c>
      <c r="C517" s="531" t="s">
        <v>2946</v>
      </c>
      <c r="D517" s="532" t="s">
        <v>2947</v>
      </c>
    </row>
    <row r="518" spans="1:4">
      <c r="A518" s="555" t="s">
        <v>2948</v>
      </c>
      <c r="B518" s="532" t="s">
        <v>3</v>
      </c>
      <c r="C518" s="531" t="s">
        <v>2949</v>
      </c>
      <c r="D518" s="532" t="s">
        <v>2950</v>
      </c>
    </row>
    <row r="519" spans="1:4">
      <c r="A519" s="555" t="s">
        <v>2951</v>
      </c>
      <c r="B519" s="532" t="s">
        <v>3</v>
      </c>
      <c r="C519" s="531" t="s">
        <v>2952</v>
      </c>
      <c r="D519" s="532" t="s">
        <v>2953</v>
      </c>
    </row>
    <row r="520" spans="1:4">
      <c r="A520" s="555" t="s">
        <v>2954</v>
      </c>
      <c r="B520" s="532" t="s">
        <v>3</v>
      </c>
      <c r="C520" s="531" t="s">
        <v>2955</v>
      </c>
      <c r="D520" s="532" t="s">
        <v>2956</v>
      </c>
    </row>
    <row r="521" spans="1:4">
      <c r="A521" s="555" t="s">
        <v>2957</v>
      </c>
      <c r="B521" s="532" t="s">
        <v>3</v>
      </c>
      <c r="C521" s="531" t="s">
        <v>2958</v>
      </c>
      <c r="D521" s="532" t="s">
        <v>2959</v>
      </c>
    </row>
    <row r="522" spans="1:4">
      <c r="A522" s="555" t="s">
        <v>2960</v>
      </c>
      <c r="B522" s="532" t="s">
        <v>3</v>
      </c>
      <c r="C522" s="531" t="s">
        <v>2961</v>
      </c>
      <c r="D522" s="532" t="s">
        <v>2962</v>
      </c>
    </row>
    <row r="523" spans="1:4">
      <c r="A523" s="555" t="s">
        <v>2963</v>
      </c>
      <c r="B523" s="532" t="s">
        <v>3</v>
      </c>
      <c r="C523" s="531" t="s">
        <v>2964</v>
      </c>
      <c r="D523" s="532" t="s">
        <v>2965</v>
      </c>
    </row>
    <row r="524" spans="1:4">
      <c r="A524" s="555" t="s">
        <v>2966</v>
      </c>
      <c r="B524" s="532" t="s">
        <v>3</v>
      </c>
      <c r="C524" s="531" t="s">
        <v>2967</v>
      </c>
      <c r="D524" s="532" t="s">
        <v>2968</v>
      </c>
    </row>
    <row r="525" spans="1:4">
      <c r="A525" s="555" t="s">
        <v>2969</v>
      </c>
      <c r="B525" s="532" t="s">
        <v>3</v>
      </c>
      <c r="C525" s="531" t="s">
        <v>2970</v>
      </c>
      <c r="D525" s="532" t="s">
        <v>2971</v>
      </c>
    </row>
    <row r="526" spans="1:4">
      <c r="A526" s="555" t="s">
        <v>2972</v>
      </c>
      <c r="B526" s="532" t="s">
        <v>3</v>
      </c>
      <c r="C526" s="531" t="s">
        <v>2973</v>
      </c>
      <c r="D526" s="532" t="s">
        <v>2974</v>
      </c>
    </row>
    <row r="527" spans="1:4">
      <c r="A527" s="555" t="s">
        <v>2975</v>
      </c>
      <c r="B527" s="532" t="s">
        <v>3</v>
      </c>
      <c r="C527" s="531" t="s">
        <v>2976</v>
      </c>
      <c r="D527" s="532" t="s">
        <v>2977</v>
      </c>
    </row>
    <row r="528" spans="1:4">
      <c r="A528" s="555" t="s">
        <v>2978</v>
      </c>
      <c r="B528" s="532" t="s">
        <v>3</v>
      </c>
      <c r="C528" s="531" t="s">
        <v>2979</v>
      </c>
      <c r="D528" s="532" t="s">
        <v>2980</v>
      </c>
    </row>
    <row r="529" spans="1:4">
      <c r="A529" s="555" t="s">
        <v>2981</v>
      </c>
      <c r="B529" s="532" t="s">
        <v>3</v>
      </c>
      <c r="C529" s="531" t="s">
        <v>2982</v>
      </c>
      <c r="D529" s="532" t="s">
        <v>2983</v>
      </c>
    </row>
    <row r="530" spans="1:4">
      <c r="A530" s="555" t="s">
        <v>2984</v>
      </c>
      <c r="B530" s="532" t="s">
        <v>3</v>
      </c>
      <c r="C530" s="531" t="s">
        <v>2985</v>
      </c>
      <c r="D530" s="532" t="s">
        <v>2986</v>
      </c>
    </row>
    <row r="531" spans="1:4">
      <c r="A531" s="555" t="s">
        <v>2987</v>
      </c>
      <c r="B531" s="532" t="s">
        <v>3</v>
      </c>
      <c r="C531" s="531" t="s">
        <v>2988</v>
      </c>
      <c r="D531" s="532" t="s">
        <v>2989</v>
      </c>
    </row>
    <row r="532" spans="1:4">
      <c r="A532" s="555" t="s">
        <v>2990</v>
      </c>
      <c r="B532" s="532" t="s">
        <v>3</v>
      </c>
      <c r="C532" s="531" t="s">
        <v>2991</v>
      </c>
      <c r="D532" s="532" t="s">
        <v>2992</v>
      </c>
    </row>
    <row r="533" spans="1:4">
      <c r="A533" s="555" t="s">
        <v>2993</v>
      </c>
      <c r="B533" s="532" t="s">
        <v>3</v>
      </c>
      <c r="C533" s="531" t="s">
        <v>2994</v>
      </c>
      <c r="D533" s="532" t="s">
        <v>2995</v>
      </c>
    </row>
    <row r="534" spans="1:4">
      <c r="A534" s="555" t="s">
        <v>2996</v>
      </c>
      <c r="B534" s="532" t="s">
        <v>3</v>
      </c>
      <c r="C534" s="531" t="s">
        <v>2997</v>
      </c>
      <c r="D534" s="532" t="s">
        <v>2998</v>
      </c>
    </row>
    <row r="535" spans="1:4">
      <c r="A535" s="555" t="s">
        <v>2999</v>
      </c>
      <c r="B535" s="532" t="s">
        <v>3</v>
      </c>
      <c r="C535" s="531" t="s">
        <v>3000</v>
      </c>
      <c r="D535" s="532" t="s">
        <v>3001</v>
      </c>
    </row>
    <row r="536" spans="1:4">
      <c r="A536" s="555" t="s">
        <v>3002</v>
      </c>
      <c r="B536" s="532" t="s">
        <v>3</v>
      </c>
      <c r="C536" s="531" t="s">
        <v>3003</v>
      </c>
      <c r="D536" s="532" t="s">
        <v>3004</v>
      </c>
    </row>
    <row r="537" spans="1:4">
      <c r="A537" s="555" t="s">
        <v>3005</v>
      </c>
      <c r="B537" s="532" t="s">
        <v>3</v>
      </c>
      <c r="C537" s="531" t="s">
        <v>3006</v>
      </c>
      <c r="D537" s="532" t="s">
        <v>3007</v>
      </c>
    </row>
    <row r="538" spans="1:4">
      <c r="A538" s="555" t="s">
        <v>3008</v>
      </c>
      <c r="B538" s="532" t="s">
        <v>3</v>
      </c>
      <c r="C538" s="531" t="s">
        <v>3009</v>
      </c>
      <c r="D538" s="532" t="s">
        <v>3010</v>
      </c>
    </row>
    <row r="539" spans="1:4">
      <c r="A539" s="555" t="s">
        <v>3011</v>
      </c>
      <c r="B539" s="532" t="s">
        <v>3</v>
      </c>
      <c r="C539" s="531" t="s">
        <v>3012</v>
      </c>
      <c r="D539" s="532" t="s">
        <v>3013</v>
      </c>
    </row>
    <row r="540" spans="1:4" ht="15" thickBot="1">
      <c r="A540" s="556" t="s">
        <v>3014</v>
      </c>
      <c r="B540" s="557" t="s">
        <v>3</v>
      </c>
      <c r="C540" s="558" t="s">
        <v>3015</v>
      </c>
      <c r="D540" s="557" t="s">
        <v>3016</v>
      </c>
    </row>
  </sheetData>
  <mergeCells count="1">
    <mergeCell ref="A1:D1"/>
  </mergeCells>
  <pageMargins left="0.7" right="0.7" top="0.75" bottom="0.75" header="0.3" footer="0.3"/>
  <pageSetup orientation="landscape" r:id="rId1"/>
  <headerFooter>
    <oddHeader xml:space="preserve">&amp;C&amp;"Arial,Bold"&amp;18Tile and Stone Installation Systems - MAPEI 2026 U.S. Price List </oddHeader>
    <oddFooter xml:space="preserve">&amp;LPrice List Effective: February 1, 2026
Master Document&amp;C&amp;P+8
&amp;RMAPEI Corporation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DA51-92B2-4813-916A-5D54B2B47824}">
  <dimension ref="A1"/>
  <sheetViews>
    <sheetView view="pageBreakPreview" zoomScale="60" zoomScaleNormal="100" workbookViewId="0">
      <selection activeCell="I1" sqref="I1"/>
    </sheetView>
  </sheetViews>
  <sheetFormatPr defaultRowHeight="12.6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67908E0F6CEB4EBA1A012424B53613" ma:contentTypeVersion="13" ma:contentTypeDescription="Creare un nuovo documento." ma:contentTypeScope="" ma:versionID="f4db3b16365710428bdc4bf128e1dbeb">
  <xsd:schema xmlns:xsd="http://www.w3.org/2001/XMLSchema" xmlns:xs="http://www.w3.org/2001/XMLSchema" xmlns:p="http://schemas.microsoft.com/office/2006/metadata/properties" xmlns:ns3="0ce43df3-ec4d-4c0a-ae9b-e088549f52c5" xmlns:ns4="7196d9a5-bb3f-4dbc-9c4f-dba1a5dd47d6" targetNamespace="http://schemas.microsoft.com/office/2006/metadata/properties" ma:root="true" ma:fieldsID="e34b1980d222f78f797808d573aee866" ns3:_="" ns4:_="">
    <xsd:import namespace="0ce43df3-ec4d-4c0a-ae9b-e088549f52c5"/>
    <xsd:import namespace="7196d9a5-bb3f-4dbc-9c4f-dba1a5dd47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43df3-ec4d-4c0a-ae9b-e088549f52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6d9a5-bb3f-4dbc-9c4f-dba1a5dd4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EC7B4A-DCEF-44E0-A8B8-C41DF3B9EEEA}"/>
</file>

<file path=customXml/itemProps2.xml><?xml version="1.0" encoding="utf-8"?>
<ds:datastoreItem xmlns:ds="http://schemas.openxmlformats.org/officeDocument/2006/customXml" ds:itemID="{5195C9F4-E77E-4775-BA1C-26DBB38E5C9B}"/>
</file>

<file path=customXml/itemProps3.xml><?xml version="1.0" encoding="utf-8"?>
<ds:datastoreItem xmlns:ds="http://schemas.openxmlformats.org/officeDocument/2006/customXml" ds:itemID="{8D743911-DDA4-4218-B1A2-A3C0960CC6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MAPEI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mtemp2</dc:creator>
  <cp:keywords/>
  <dc:description/>
  <cp:lastModifiedBy/>
  <cp:revision/>
  <dcterms:created xsi:type="dcterms:W3CDTF">2006-10-02T14:17:40Z</dcterms:created>
  <dcterms:modified xsi:type="dcterms:W3CDTF">2026-02-02T17:43:54Z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0x0101000D67908E0F6CEB4EBA1A012424B53613</vt:lpwstr>
  </property>
</Properties>
</file>