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1"/>
  </bookViews>
  <sheets>
    <sheet name="TOC" sheetId="1" r:id="rId1"/>
    <sheet name="U.S. Prices " sheetId="2" r:id="rId2"/>
    <sheet name="Primary Waterproofing" sheetId="3" r:id="rId3"/>
    <sheet name="Ultracare" sheetId="4" r:id="rId4"/>
    <sheet name="Grout Chart" sheetId="5" r:id="rId5"/>
    <sheet name="Terms Conditions" sheetId="6" r:id="rId6"/>
  </sheets>
  <definedNames>
    <definedName name="_xlnm.Print_Area" localSheetId="4">#N/A</definedName>
    <definedName name="_xlnm.Print_Area" localSheetId="2">'Primary Waterproofing'!$A$1:$L$38</definedName>
    <definedName name="_xlnm.Print_Area" localSheetId="5">'Terms Conditions'!$A$1:$AA$52</definedName>
    <definedName name="_xlnm.Print_Area" localSheetId="0">'TOC'!$1:$219</definedName>
    <definedName name="_xlnm.Print_Area" localSheetId="1">'U.S. Prices '!$A$1:$M$850</definedName>
    <definedName name="_xlnm.Print_Area" localSheetId="3">'Ultracare'!$A$1:$L$31</definedName>
    <definedName name="_xlnm.Print_Titles" localSheetId="2">'Primary Waterproofing'!$1:$2</definedName>
    <definedName name="_xlnm.Print_Titles" localSheetId="0">'TOC'!$1:$3</definedName>
    <definedName name="_xlnm.Print_Titles" localSheetId="1">'U.S. Prices '!$1:$2</definedName>
    <definedName name="_xlnm.Print_Titles" localSheetId="3">'Ultracare'!$1:$2</definedName>
  </definedNames>
  <calcPr fullCalcOnLoad="1"/>
</workbook>
</file>

<file path=xl/sharedStrings.xml><?xml version="1.0" encoding="utf-8"?>
<sst xmlns="http://schemas.openxmlformats.org/spreadsheetml/2006/main" count="2906" uniqueCount="939">
  <si>
    <t>POLYMER-MODIFIED MORTARS</t>
  </si>
  <si>
    <t>DRY-SET MORTARS</t>
  </si>
  <si>
    <t>DRY-SET MORTAR LATEX ADDITIVES</t>
  </si>
  <si>
    <t>MASTICS</t>
  </si>
  <si>
    <t>CAULKS</t>
  </si>
  <si>
    <t>Product Code</t>
  </si>
  <si>
    <t>Weight / Units
 (lbs)</t>
  </si>
  <si>
    <t>Weight / Pallet
 (lbs)</t>
  </si>
  <si>
    <t>Weight / Pallet
 (Kg)</t>
  </si>
  <si>
    <t xml:space="preserve">                                                  </t>
  </si>
  <si>
    <t xml:space="preserve">                                                                                                                                            </t>
  </si>
  <si>
    <t>High-Performance, Quick-Setting, Self-Leveling Underlayment</t>
  </si>
  <si>
    <t>Water-Based Epoxy Primer</t>
  </si>
  <si>
    <t>Advanced-Technology Acrylic Latex Primer for Concrete</t>
  </si>
  <si>
    <t xml:space="preserve">MUD BED AND REPAIR SYSTEMS </t>
  </si>
  <si>
    <t>Acrylic Latex Admixture for Mortar and Concrete</t>
  </si>
  <si>
    <t>Flexible Waterproofing and Crack-Isolation Membrane</t>
  </si>
  <si>
    <t>Flexible Setting Compound</t>
  </si>
  <si>
    <t xml:space="preserve">Keralastic™ </t>
  </si>
  <si>
    <t xml:space="preserve">Keraply™ </t>
  </si>
  <si>
    <t xml:space="preserve">LB BAG                             </t>
  </si>
  <si>
    <t xml:space="preserve">       Packaging Type</t>
  </si>
  <si>
    <t xml:space="preserve">U.S. GAL KIT                       </t>
  </si>
  <si>
    <t xml:space="preserve">U.S. GAL PAIL                      </t>
  </si>
  <si>
    <t xml:space="preserve">U.S. GAL DRUM                      </t>
  </si>
  <si>
    <t xml:space="preserve">U.S. GAL JUG                       </t>
  </si>
  <si>
    <t xml:space="preserve">U.S. QT PAIL                       </t>
  </si>
  <si>
    <t xml:space="preserve">U.S. GAL DRUM ADDITIVE             </t>
  </si>
  <si>
    <t xml:space="preserve">U.S. GAL PAIL ADDITIVE             </t>
  </si>
  <si>
    <t xml:space="preserve">U.S. GAL JUG ADDITIVE              </t>
  </si>
  <si>
    <t xml:space="preserve">U.S. QT KIT                        </t>
  </si>
  <si>
    <t>Weight / Units
 (Kg)</t>
  </si>
  <si>
    <t>Units 
/ Case</t>
  </si>
  <si>
    <t xml:space="preserve">U.S. OZ CARTRIDGE                  </t>
  </si>
  <si>
    <t xml:space="preserve">U.S. OZ CONTAINER                  </t>
  </si>
  <si>
    <t xml:space="preserve">3.28' X 328' ROLL                  </t>
  </si>
  <si>
    <t xml:space="preserve">LB BAG  - GRAY                           </t>
  </si>
  <si>
    <t xml:space="preserve">LB BAG  - WHITE                           </t>
  </si>
  <si>
    <t xml:space="preserve">LB BAG - GRAY                          </t>
  </si>
  <si>
    <t xml:space="preserve">LB BAG - WHITE                            </t>
  </si>
  <si>
    <t xml:space="preserve">LB BAG - GRAY                            </t>
  </si>
  <si>
    <t xml:space="preserve">LB BAG - WHITE                             </t>
  </si>
  <si>
    <t xml:space="preserve">LB BAG - GRAY                             </t>
  </si>
  <si>
    <t xml:space="preserve">LB BAG - WHITE                           </t>
  </si>
  <si>
    <t xml:space="preserve">LB BAG  - WHITE                             </t>
  </si>
  <si>
    <t xml:space="preserve">LB PAIL                            </t>
  </si>
  <si>
    <t xml:space="preserve">LB BAG                            </t>
  </si>
  <si>
    <t>38" X 75' ROLL</t>
  </si>
  <si>
    <t>LIGHTWEIGHT POLYMER-MODIFIED MORTAR</t>
  </si>
  <si>
    <t>Premium Tile Mortar</t>
  </si>
  <si>
    <t>Professional Tile Mortar</t>
  </si>
  <si>
    <t>100%-Solids, Industrial-Grade Epoxy Grout</t>
  </si>
  <si>
    <t>CRACK ISOLATION AND SOUND CONTROL</t>
  </si>
  <si>
    <t>SPECIALTY MORTARS AND ADDITIVES</t>
  </si>
  <si>
    <t xml:space="preserve">U.S. GAL PAIL*     </t>
  </si>
  <si>
    <t xml:space="preserve">U.S. GAL DRUM (Special order)*             </t>
  </si>
  <si>
    <t>6" X 75' ROLLS</t>
  </si>
  <si>
    <t xml:space="preserve">U.S. GAL PAIL*                 </t>
  </si>
  <si>
    <t xml:space="preserve">1' X 150' ROLL          </t>
  </si>
  <si>
    <r>
      <t>NOTE</t>
    </r>
    <r>
      <rPr>
        <i/>
        <sz val="10"/>
        <rFont val="Arial"/>
        <family val="2"/>
      </rPr>
      <t>:   Please refer to the grout availability chart for color status.</t>
    </r>
  </si>
  <si>
    <r>
      <t>NOTE</t>
    </r>
    <r>
      <rPr>
        <i/>
        <sz val="10"/>
        <rFont val="Arial"/>
        <family val="2"/>
      </rPr>
      <t xml:space="preserve">:   Please refer to the grout availability chart for color status. </t>
    </r>
  </si>
  <si>
    <t>LARGE UNIT*</t>
  </si>
  <si>
    <t xml:space="preserve">LB BAG - BRIGHT WHITE                          </t>
  </si>
  <si>
    <r>
      <t>Primer L</t>
    </r>
    <r>
      <rPr>
        <b/>
        <sz val="12"/>
        <rFont val="Arial"/>
        <family val="2"/>
      </rPr>
      <t>™</t>
    </r>
  </si>
  <si>
    <r>
      <t>Mapelastic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AquaDefense</t>
    </r>
  </si>
  <si>
    <r>
      <t>Mapelastic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HPG</t>
    </r>
  </si>
  <si>
    <r>
      <t>Kerabond</t>
    </r>
    <r>
      <rPr>
        <b/>
        <sz val="12"/>
        <rFont val="Arial"/>
        <family val="2"/>
      </rPr>
      <t>™</t>
    </r>
  </si>
  <si>
    <r>
      <t>Keraflor</t>
    </r>
    <r>
      <rPr>
        <b/>
        <sz val="12"/>
        <rFont val="Arial"/>
        <family val="2"/>
      </rPr>
      <t>™</t>
    </r>
  </si>
  <si>
    <r>
      <t>Type 1</t>
    </r>
    <r>
      <rPr>
        <b/>
        <sz val="12"/>
        <rFont val="Arial"/>
        <family val="2"/>
      </rPr>
      <t>™</t>
    </r>
  </si>
  <si>
    <t>WATERPROOFING MEMBRANES</t>
  </si>
  <si>
    <t>Strong, Absorbent Polyester Reinforcing Fabric</t>
  </si>
  <si>
    <t>* Each unit contains part A &amp; B, gloves, scrub pad, and instruction sheet.</t>
  </si>
  <si>
    <t>Table of Contents</t>
  </si>
  <si>
    <t>MUD BED AND REPAIR SYSTEMS</t>
  </si>
  <si>
    <t>Primer WE™</t>
  </si>
  <si>
    <t>Primer L™</t>
  </si>
  <si>
    <t>MAPEI SM Primer™</t>
  </si>
  <si>
    <t>Fiberglass Mesh</t>
  </si>
  <si>
    <t>Type 1™</t>
  </si>
  <si>
    <r>
      <t>Planipatch Plus</t>
    </r>
    <r>
      <rPr>
        <sz val="11"/>
        <color indexed="8"/>
        <rFont val="Arial"/>
        <family val="2"/>
      </rPr>
      <t>™</t>
    </r>
  </si>
  <si>
    <r>
      <t>Mapeband</t>
    </r>
    <r>
      <rPr>
        <sz val="11"/>
        <color indexed="8"/>
        <rFont val="Arial"/>
        <family val="2"/>
      </rPr>
      <t>™</t>
    </r>
  </si>
  <si>
    <r>
      <t>Kerabond/Keralastic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System</t>
    </r>
  </si>
  <si>
    <r>
      <t>Kerabond</t>
    </r>
    <r>
      <rPr>
        <sz val="11"/>
        <color indexed="8"/>
        <rFont val="Arial"/>
        <family val="2"/>
      </rPr>
      <t>™</t>
    </r>
  </si>
  <si>
    <r>
      <t>Keraflor</t>
    </r>
    <r>
      <rPr>
        <sz val="11"/>
        <color indexed="8"/>
        <rFont val="Arial"/>
        <family val="2"/>
      </rPr>
      <t>™</t>
    </r>
  </si>
  <si>
    <r>
      <t>Keralastic</t>
    </r>
    <r>
      <rPr>
        <sz val="11"/>
        <color indexed="8"/>
        <rFont val="Arial"/>
        <family val="2"/>
      </rPr>
      <t>™</t>
    </r>
  </si>
  <si>
    <r>
      <t>Keraply</t>
    </r>
    <r>
      <rPr>
        <sz val="11"/>
        <color indexed="8"/>
        <rFont val="Arial"/>
        <family val="2"/>
      </rPr>
      <t>™</t>
    </r>
  </si>
  <si>
    <r>
      <t>Keracolor</t>
    </r>
    <r>
      <rPr>
        <sz val="11"/>
        <color indexed="8"/>
        <rFont val="Arial"/>
        <family val="2"/>
      </rPr>
      <t xml:space="preserve">™ </t>
    </r>
    <r>
      <rPr>
        <i/>
        <sz val="11"/>
        <color indexed="8"/>
        <rFont val="Arial"/>
        <family val="2"/>
      </rPr>
      <t>S</t>
    </r>
  </si>
  <si>
    <r>
      <t>Keracaulk</t>
    </r>
    <r>
      <rPr>
        <sz val="11"/>
        <color indexed="8"/>
        <rFont val="Arial"/>
        <family val="2"/>
      </rPr>
      <t xml:space="preserve">™ </t>
    </r>
    <r>
      <rPr>
        <i/>
        <sz val="11"/>
        <color indexed="8"/>
        <rFont val="Arial"/>
        <family val="2"/>
      </rPr>
      <t>S</t>
    </r>
  </si>
  <si>
    <t>Mapelastic™ AquaDefense</t>
  </si>
  <si>
    <r>
      <t>Mapelastic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HPG</t>
    </r>
  </si>
  <si>
    <t>FLEXIBLE MORTAR SYSTEMS</t>
  </si>
  <si>
    <r>
      <t>Keracolor</t>
    </r>
    <r>
      <rPr>
        <sz val="11"/>
        <color indexed="8"/>
        <rFont val="Arial"/>
        <family val="2"/>
      </rPr>
      <t xml:space="preserve">™ </t>
    </r>
    <r>
      <rPr>
        <i/>
        <sz val="11"/>
        <color indexed="8"/>
        <rFont val="Arial"/>
        <family val="2"/>
      </rPr>
      <t>U</t>
    </r>
  </si>
  <si>
    <r>
      <t>Keracaulk</t>
    </r>
    <r>
      <rPr>
        <sz val="11"/>
        <color indexed="8"/>
        <rFont val="Arial"/>
        <family val="2"/>
      </rPr>
      <t xml:space="preserve">™ </t>
    </r>
    <r>
      <rPr>
        <i/>
        <sz val="11"/>
        <color indexed="8"/>
        <rFont val="Arial"/>
        <family val="2"/>
      </rPr>
      <t>U</t>
    </r>
  </si>
  <si>
    <t>PRIMERS FOR SELF-LEVELING</t>
  </si>
  <si>
    <t xml:space="preserve"> </t>
  </si>
  <si>
    <t>Premium Sanded Siliconized Acrylic Caulk</t>
  </si>
  <si>
    <t>Premium Unsanded Siliconized Acrylic Caulk</t>
  </si>
  <si>
    <r>
      <t>Planipatch Plus</t>
    </r>
    <r>
      <rPr>
        <b/>
        <sz val="12"/>
        <rFont val="Arial"/>
        <family val="2"/>
      </rPr>
      <t>™</t>
    </r>
  </si>
  <si>
    <t>Professional Tile Adhesive</t>
  </si>
  <si>
    <t>Premium Tile Adhesive</t>
  </si>
  <si>
    <t>Premium Epoxy Mortar and Grout</t>
  </si>
  <si>
    <t>Premium Sanded Grout with Polymer</t>
  </si>
  <si>
    <t>Premium Unsanded Grout with Polymer</t>
  </si>
  <si>
    <t>Fast-Setting, Polymer-Modified, Cement-Based Patching Compound</t>
  </si>
  <si>
    <t>Sand and Cement Mortar Mix</t>
  </si>
  <si>
    <t xml:space="preserve">U.S. GAL JUG </t>
  </si>
  <si>
    <t>Premium Glass Tile Mortar with Polymer</t>
  </si>
  <si>
    <t>Standard Tile Mortar with Polymer</t>
  </si>
  <si>
    <t>Standard Tile Mortar</t>
  </si>
  <si>
    <t>Premium Rapid-Setting Tile Mortar with Polymer</t>
  </si>
  <si>
    <t>Premium Lightweight Tile Mortar with Polymer</t>
  </si>
  <si>
    <t>Premium Flexible Tile Mortar</t>
  </si>
  <si>
    <t>Premium 100%-Solids Epoxy Setting Mortar</t>
  </si>
  <si>
    <t>EPOXY GROUTS</t>
  </si>
  <si>
    <t xml:space="preserve">U.S.GAL PAIL PART A                       </t>
  </si>
  <si>
    <t xml:space="preserve">U.S. GAL JUG PART B                     </t>
  </si>
  <si>
    <t>CEMENT GROUTS</t>
  </si>
  <si>
    <r>
      <t>Primer E</t>
    </r>
    <r>
      <rPr>
        <sz val="11"/>
        <color indexed="8"/>
        <rFont val="Arial"/>
        <family val="2"/>
      </rPr>
      <t>™</t>
    </r>
  </si>
  <si>
    <t>Topcem™ Premix</t>
  </si>
  <si>
    <r>
      <t xml:space="preserve">4 to 1™ </t>
    </r>
    <r>
      <rPr>
        <sz val="11"/>
        <color indexed="8"/>
        <rFont val="Arial"/>
        <family val="2"/>
      </rPr>
      <t>Mud Bed Mix</t>
    </r>
  </si>
  <si>
    <r>
      <t>Planipatch</t>
    </r>
    <r>
      <rPr>
        <i/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</t>
    </r>
  </si>
  <si>
    <r>
      <t>Mapecem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Quickpatch</t>
    </r>
  </si>
  <si>
    <r>
      <t>Ultraplan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1 Plus</t>
    </r>
  </si>
  <si>
    <r>
      <t>Ultraplan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Easy</t>
    </r>
  </si>
  <si>
    <t>Reinforcing Fabric</t>
  </si>
  <si>
    <r>
      <t>Granirapid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System</t>
    </r>
  </si>
  <si>
    <r>
      <t>Ker</t>
    </r>
    <r>
      <rPr>
        <i/>
        <vertAlign val="superscript"/>
        <sz val="11"/>
        <color indexed="8"/>
        <rFont val="Arial"/>
        <family val="2"/>
      </rPr>
      <t xml:space="preserve">® </t>
    </r>
    <r>
      <rPr>
        <i/>
        <sz val="11"/>
        <color indexed="8"/>
        <rFont val="Arial"/>
        <family val="2"/>
      </rPr>
      <t>111</t>
    </r>
  </si>
  <si>
    <r>
      <t>Kerapoxy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410</t>
    </r>
  </si>
  <si>
    <r>
      <t>Planicrete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W</t>
    </r>
  </si>
  <si>
    <r>
      <t>Keraset</t>
    </r>
    <r>
      <rPr>
        <vertAlign val="superscript"/>
        <sz val="11"/>
        <color indexed="8"/>
        <rFont val="Arial"/>
        <family val="2"/>
      </rPr>
      <t>®</t>
    </r>
  </si>
  <si>
    <r>
      <t>Ker</t>
    </r>
    <r>
      <rPr>
        <i/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909</t>
    </r>
  </si>
  <si>
    <r>
      <t>Kerapoxy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</t>
    </r>
  </si>
  <si>
    <t>Tile &amp; Stone Installation Systems</t>
  </si>
  <si>
    <t>MOISTURE CONTROL</t>
  </si>
  <si>
    <t>CRACK ISOLATION AND SOUND REDUCTION</t>
  </si>
  <si>
    <r>
      <t>Ultraflex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LFT</t>
    </r>
  </si>
  <si>
    <r>
      <t>Ultraflex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RS</t>
    </r>
  </si>
  <si>
    <r>
      <t>Ultraflex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2</t>
    </r>
  </si>
  <si>
    <r>
      <t>Ultraflex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1</t>
    </r>
  </si>
  <si>
    <r>
      <t>Adesilex</t>
    </r>
    <r>
      <rPr>
        <sz val="11"/>
        <color indexed="8"/>
        <rFont val="Arial"/>
        <family val="2"/>
      </rPr>
      <t xml:space="preserve">™ </t>
    </r>
    <r>
      <rPr>
        <i/>
        <sz val="11"/>
        <color indexed="8"/>
        <rFont val="Arial"/>
        <family val="2"/>
      </rPr>
      <t>P10</t>
    </r>
  </si>
  <si>
    <t>ADMIXTURE</t>
  </si>
  <si>
    <r>
      <t xml:space="preserve">4 to 1™ </t>
    </r>
    <r>
      <rPr>
        <b/>
        <sz val="12"/>
        <rFont val="Arial"/>
        <family val="2"/>
      </rPr>
      <t>Mud Bed Mix</t>
    </r>
  </si>
  <si>
    <r>
      <t>Planicrete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AC</t>
    </r>
  </si>
  <si>
    <r>
      <t>Planipatch</t>
    </r>
    <r>
      <rPr>
        <b/>
        <vertAlign val="superscript"/>
        <sz val="12"/>
        <rFont val="Arial"/>
        <family val="2"/>
      </rPr>
      <t>®</t>
    </r>
  </si>
  <si>
    <r>
      <t>Mapecem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Quickpatch</t>
    </r>
  </si>
  <si>
    <r>
      <t>Ultraplan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1 Plus</t>
    </r>
  </si>
  <si>
    <r>
      <t>Ultraplan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Easy</t>
    </r>
  </si>
  <si>
    <t>Ultraflex™ 1</t>
  </si>
  <si>
    <t>Ultraflex™ 2</t>
  </si>
  <si>
    <r>
      <t>Ultraflex™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RS</t>
    </r>
  </si>
  <si>
    <r>
      <t>Ultraflex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LFT</t>
    </r>
  </si>
  <si>
    <r>
      <t>Adesilex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P10</t>
    </r>
  </si>
  <si>
    <r>
      <t>Kerapoxy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410</t>
    </r>
  </si>
  <si>
    <r>
      <t>Planicrete</t>
    </r>
    <r>
      <rPr>
        <b/>
        <i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W</t>
    </r>
  </si>
  <si>
    <r>
      <t>Keraset</t>
    </r>
    <r>
      <rPr>
        <b/>
        <vertAlign val="superscript"/>
        <sz val="12"/>
        <rFont val="Arial"/>
        <family val="2"/>
      </rPr>
      <t>®</t>
    </r>
  </si>
  <si>
    <r>
      <t>Ker</t>
    </r>
    <r>
      <rPr>
        <b/>
        <i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909</t>
    </r>
  </si>
  <si>
    <r>
      <t>Kerapoxy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</t>
    </r>
  </si>
  <si>
    <r>
      <t>Planicrete</t>
    </r>
    <r>
      <rPr>
        <i/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AC</t>
    </r>
  </si>
  <si>
    <r>
      <t>Granirapid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System</t>
    </r>
  </si>
  <si>
    <r>
      <t>Kerabond/Keralastic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System</t>
    </r>
  </si>
  <si>
    <t>Ready-to-Use, Accelerated-Cure Screed</t>
  </si>
  <si>
    <r>
      <t>High-Performance Additive for Planipatch</t>
    </r>
    <r>
      <rPr>
        <i/>
        <vertAlign val="superscript"/>
        <sz val="10"/>
        <rFont val="Arial"/>
        <family val="2"/>
      </rPr>
      <t>®</t>
    </r>
  </si>
  <si>
    <t>High-Performance, High-Flow Concrete Patch</t>
  </si>
  <si>
    <t xml:space="preserve">All-Purpose Primer for Self-Leveling Underlayments </t>
  </si>
  <si>
    <t>High-Performance 100%-Solids Epoxy Primer</t>
  </si>
  <si>
    <t>Professional Self-Leveling Underlayment</t>
  </si>
  <si>
    <t>Easy-Preparation, Self-Leveling Underlayment</t>
  </si>
  <si>
    <t>High-Performance, Easy-Preparation, Self-Leveling Underlayment</t>
  </si>
  <si>
    <t>Premium Waterproofing and Crack-Isolation Membrane</t>
  </si>
  <si>
    <r>
      <t xml:space="preserve">* </t>
    </r>
    <r>
      <rPr>
        <i/>
        <sz val="9"/>
        <rFont val="Arial"/>
        <family val="2"/>
      </rPr>
      <t xml:space="preserve">Reinforcing Fabric </t>
    </r>
    <r>
      <rPr>
        <sz val="9"/>
        <rFont val="Arial"/>
        <family val="2"/>
      </rPr>
      <t>(below) is optional for reinforcing over cracks, changes in plane</t>
    </r>
  </si>
  <si>
    <r>
      <t xml:space="preserve">* </t>
    </r>
    <r>
      <rPr>
        <i/>
        <sz val="10"/>
        <rFont val="Arial"/>
        <family val="2"/>
      </rPr>
      <t xml:space="preserve">Fiberglass Mesh </t>
    </r>
    <r>
      <rPr>
        <sz val="10"/>
        <rFont val="Arial"/>
        <family val="2"/>
      </rPr>
      <t xml:space="preserve">(below) is required.  </t>
    </r>
    <r>
      <rPr>
        <i/>
        <sz val="10"/>
        <rFont val="Arial"/>
        <family val="2"/>
      </rPr>
      <t xml:space="preserve">Mapeband </t>
    </r>
    <r>
      <rPr>
        <sz val="10"/>
        <rFont val="Arial"/>
        <family val="2"/>
      </rPr>
      <t>is optional.</t>
    </r>
  </si>
  <si>
    <t>Rubber-Coated Waterproofing Accessories</t>
  </si>
  <si>
    <r>
      <t xml:space="preserve">MAPEI SM Primer™ </t>
    </r>
  </si>
  <si>
    <t>Premium Latex Additive for Kerabond™</t>
  </si>
  <si>
    <t>Professional Latex Additive for Tile Mortar</t>
  </si>
  <si>
    <t>Ready-to-Use Grout</t>
  </si>
  <si>
    <r>
      <t>Keracolor</t>
    </r>
    <r>
      <rPr>
        <b/>
        <sz val="12"/>
        <rFont val="Arial"/>
        <family val="2"/>
      </rPr>
      <t xml:space="preserve">™ </t>
    </r>
    <r>
      <rPr>
        <b/>
        <i/>
        <sz val="12"/>
        <rFont val="Arial"/>
        <family val="2"/>
      </rPr>
      <t>S</t>
    </r>
  </si>
  <si>
    <r>
      <t>Keracolor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U</t>
    </r>
  </si>
  <si>
    <r>
      <t>Keracaulk</t>
    </r>
    <r>
      <rPr>
        <b/>
        <sz val="12"/>
        <rFont val="Arial"/>
        <family val="2"/>
      </rPr>
      <t xml:space="preserve">™ </t>
    </r>
    <r>
      <rPr>
        <b/>
        <i/>
        <sz val="12"/>
        <rFont val="Arial"/>
        <family val="2"/>
      </rPr>
      <t>U</t>
    </r>
  </si>
  <si>
    <r>
      <t>Keracaulk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S</t>
    </r>
  </si>
  <si>
    <t>Premium Large-Format Tile Mortar with Polymer</t>
  </si>
  <si>
    <t xml:space="preserve">Professional Tile Mortar with Polymer </t>
  </si>
  <si>
    <t>Premium Rapid-Setting, Flexible Tile Mortar</t>
  </si>
  <si>
    <t xml:space="preserve">Premium Rapid-Setting Sanded Grout with Polymer </t>
  </si>
  <si>
    <t xml:space="preserve">39" X 75' ROLL                      </t>
  </si>
  <si>
    <t>U.S. OZ BOTTLE</t>
  </si>
  <si>
    <t>Universal Grout Colorant and Sealer</t>
  </si>
  <si>
    <t>U.S. OZ JUG</t>
  </si>
  <si>
    <r>
      <t>Primer E</t>
    </r>
    <r>
      <rPr>
        <b/>
        <sz val="12"/>
        <rFont val="Arial"/>
        <family val="2"/>
      </rPr>
      <t xml:space="preserve">™ (2-part system: requires Part A &amp; Part B) </t>
    </r>
  </si>
  <si>
    <t>PATCHING COMPOUNDS, SKIMCOATING AND ADDITIVES</t>
  </si>
  <si>
    <t xml:space="preserve">Water-Based Primer for MAPEI Peel-and-Stick Membranes </t>
  </si>
  <si>
    <r>
      <t>Ultraflex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LFT Rapid </t>
    </r>
  </si>
  <si>
    <t>Premium, Rapid-Setting, Large-Format Tile Mortar with Polymer</t>
  </si>
  <si>
    <t xml:space="preserve">Standard Tile Mortar with Polymer </t>
  </si>
  <si>
    <t>Professional Crack Isolation Membrane</t>
  </si>
  <si>
    <t xml:space="preserve">Mapelastic™ CI </t>
  </si>
  <si>
    <t xml:space="preserve">BOND PROMOTING PRIMERS  </t>
  </si>
  <si>
    <t>ECO Prim Grip™</t>
  </si>
  <si>
    <t>Multipurpose Bond-Promoting Primer</t>
  </si>
  <si>
    <t xml:space="preserve">Ultraflex™ LFT Rapid </t>
  </si>
  <si>
    <t>Kerapoxy CQ</t>
  </si>
  <si>
    <t>Premium Epoxy Grout and Mortar with Coated Quartz</t>
  </si>
  <si>
    <t>Mapesonic 2</t>
  </si>
  <si>
    <t xml:space="preserve">39"X49.2'-160 SQ.FT  </t>
  </si>
  <si>
    <t>Planiprep SC</t>
  </si>
  <si>
    <t>High Performance Cement-Based Skimcoating Compound</t>
  </si>
  <si>
    <t>LB BAG</t>
  </si>
  <si>
    <t>Planiseal VS FAST</t>
  </si>
  <si>
    <t>Fast Track Alkali-Resistant, Epoxy Moisture-Reduction Barrier</t>
  </si>
  <si>
    <t xml:space="preserve">U.S. GAL PART A                  </t>
  </si>
  <si>
    <t xml:space="preserve">U.S. GAL PART B                       </t>
  </si>
  <si>
    <r>
      <t>Planiseal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VS FAST</t>
    </r>
  </si>
  <si>
    <t>Professional Lightweight Tile Mortar with Polymer</t>
  </si>
  <si>
    <t>LB BAG  - GRAY</t>
  </si>
  <si>
    <t>LB BAG  - WHITE</t>
  </si>
  <si>
    <r>
      <t>Kerabond T /Keralastic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System</t>
    </r>
  </si>
  <si>
    <t>Premium Medium Bed Thinset Mortar</t>
  </si>
  <si>
    <r>
      <t>Kerabond</t>
    </r>
    <r>
      <rPr>
        <b/>
        <sz val="12"/>
        <rFont val="Arial"/>
        <family val="2"/>
      </rPr>
      <t>™ T</t>
    </r>
  </si>
  <si>
    <t>Premium Medium Bed and Thinset Tile Mortar</t>
  </si>
  <si>
    <t>Kerabond™ T</t>
  </si>
  <si>
    <r>
      <t>Kerabond T/Keralastic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System</t>
    </r>
  </si>
  <si>
    <t>MAPEI SM Primer™ Fast</t>
  </si>
  <si>
    <t xml:space="preserve">Fast-Tacking Water-Based Primer for MAPEI Peel-and-Stick </t>
  </si>
  <si>
    <t>MAPEI SM Primer™Fast</t>
  </si>
  <si>
    <t>Kerapoxy</t>
  </si>
  <si>
    <t>Keracolor S</t>
  </si>
  <si>
    <t>Keracolor U</t>
  </si>
  <si>
    <t xml:space="preserve">2 U.S. gal. </t>
  </si>
  <si>
    <t>10 lb.</t>
  </si>
  <si>
    <t>2 U.S. gal.</t>
  </si>
  <si>
    <t xml:space="preserve">25 lb. </t>
  </si>
  <si>
    <t>25 lb.</t>
  </si>
  <si>
    <t xml:space="preserve">10 lb. </t>
  </si>
  <si>
    <t xml:space="preserve">(7,57 L) </t>
  </si>
  <si>
    <t xml:space="preserve">(3,79 L) </t>
  </si>
  <si>
    <t xml:space="preserve"> (946 mL) </t>
  </si>
  <si>
    <t xml:space="preserve"> (4,54 kg)</t>
  </si>
  <si>
    <t xml:space="preserve"> (7,57 L) </t>
  </si>
  <si>
    <t xml:space="preserve"> (3,79 L) </t>
  </si>
  <si>
    <t xml:space="preserve">(11,3 kg) </t>
  </si>
  <si>
    <t xml:space="preserve"> (4,54 kg) </t>
  </si>
  <si>
    <t xml:space="preserve"> (11,3 kg) </t>
  </si>
  <si>
    <t>(4,54 kg)</t>
  </si>
  <si>
    <t>(11,3 kg)</t>
  </si>
  <si>
    <t>bag</t>
  </si>
  <si>
    <t>kit</t>
  </si>
  <si>
    <t>pail</t>
  </si>
  <si>
    <t>unit</t>
  </si>
  <si>
    <t>NA</t>
  </si>
  <si>
    <t xml:space="preserve">* Floor must be primed 1st with MAPEI SM Primer or MAPEI SM Primer Fast </t>
  </si>
  <si>
    <r>
      <t>Novoplan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2 Plus</t>
    </r>
  </si>
  <si>
    <t>Alkali-Resistant, Epoxy Moisture-Reduction Barrier</t>
  </si>
  <si>
    <t xml:space="preserve">U.S. GAL PAIL PART A                  </t>
  </si>
  <si>
    <t xml:space="preserve">U.S. GAL JUG PART B                       </t>
  </si>
  <si>
    <r>
      <t>Planiseal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VS </t>
    </r>
  </si>
  <si>
    <t xml:space="preserve">Planiseal VS </t>
  </si>
  <si>
    <t>COVE ROLL(4.75"X163'{12CM X 49,7M})</t>
  </si>
  <si>
    <t xml:space="preserve">DRAIN FLASHING (16.75" X 16.75")     </t>
  </si>
  <si>
    <t>MAPEI Ultralite Mortar™ PRO</t>
  </si>
  <si>
    <r>
      <t>MAPEI Ultralite Mortar</t>
    </r>
    <r>
      <rPr>
        <sz val="11"/>
        <color indexed="8"/>
        <rFont val="Arial"/>
        <family val="2"/>
      </rPr>
      <t>™</t>
    </r>
  </si>
  <si>
    <t>MAPEI Flexcolor CQ</t>
  </si>
  <si>
    <t xml:space="preserve">1  U.S. gal. </t>
  </si>
  <si>
    <t>1  U.S. qt.</t>
  </si>
  <si>
    <t>1  U.S. gal.</t>
  </si>
  <si>
    <t>(7,57 L)</t>
  </si>
  <si>
    <t>60</t>
  </si>
  <si>
    <t xml:space="preserve">Polymer-Modified Thick Bed and Render Mortar </t>
  </si>
  <si>
    <r>
      <t>Kerapoxy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IEG CQ</t>
    </r>
  </si>
  <si>
    <r>
      <t>Kerapoxy IEG</t>
    </r>
    <r>
      <rPr>
        <b/>
        <sz val="10"/>
        <rFont val="Arial"/>
        <family val="2"/>
      </rPr>
      <t xml:space="preserve"> CQ components are sold individually, but must be used as a kit, combining liquids and powders as described below.  This price is to be used as a reference only.  Pricing reflects sum of components that must be ordered to complete each kit.</t>
    </r>
  </si>
  <si>
    <t>READY TO USE GROUT</t>
  </si>
  <si>
    <r>
      <t>Kerapoxy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IEG CQ</t>
    </r>
  </si>
  <si>
    <t xml:space="preserve">            Packaging Type</t>
  </si>
  <si>
    <t>Units / Case</t>
  </si>
  <si>
    <t>Cases / Pallet</t>
  </si>
  <si>
    <t>SEALERS</t>
  </si>
  <si>
    <t xml:space="preserve">Ultracare Penetrating Stone, Tile &amp; Grout Sealer  </t>
  </si>
  <si>
    <t>Ultracare Penetrating Plus Stone, Tile &amp; Grout Sealer</t>
  </si>
  <si>
    <t>Ultracare Penetrating Plus SB Stone &amp; Porcelain Tile Sealer</t>
  </si>
  <si>
    <t>Ultracare Enhancing Stone Sealer</t>
  </si>
  <si>
    <t>Ultracare Enhancing Plus Stone Sealer</t>
  </si>
  <si>
    <t>Ultracare Grout Sealer</t>
  </si>
  <si>
    <t>FINISHES</t>
  </si>
  <si>
    <t>Ultracare High Gloss Stone Sealer &amp; Finish</t>
  </si>
  <si>
    <t>Ultracare Low-Sheen Stone Sealer &amp; Finish</t>
  </si>
  <si>
    <t>CLEANERS</t>
  </si>
  <si>
    <t>Ultracare Concentrated Tile &amp; Grout Cleaner</t>
  </si>
  <si>
    <t>Ultracare Heavy-Duty Stone, Tile &amp; Grout Cleaner</t>
  </si>
  <si>
    <t>Ultracare Acidic Tile &amp; Grout Cleaner</t>
  </si>
  <si>
    <t>Ultracare Abrasive Surface Cleaner</t>
  </si>
  <si>
    <t>Ultracare Every Day Stone Clean &amp; Polish</t>
  </si>
  <si>
    <t>Ultracare Every Day Stone, Tile &amp; Grout Cleaner</t>
  </si>
  <si>
    <t>Ultracare Every Day Stone &amp; Grout Cleaner &amp; Resealer</t>
  </si>
  <si>
    <t>PROBLEM SOLVERS</t>
  </si>
  <si>
    <t>Ultracare Cement Grout Haze Remover</t>
  </si>
  <si>
    <t>Ultracare Epoxy Grout Haze Remover</t>
  </si>
  <si>
    <t>Ultracare Heavy-Duty Sealer &amp; Coating Stripper</t>
  </si>
  <si>
    <t>ULTRACARE  STONE,TILE &amp; GROUT CARE SOLUTIONS</t>
  </si>
  <si>
    <t>Ultracare Grout Maximizer</t>
  </si>
  <si>
    <r>
      <t xml:space="preserve">TERMS &amp; CONDITIONS                                                                 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11–12</t>
    </r>
  </si>
  <si>
    <t>A 1 - 2</t>
  </si>
  <si>
    <t>9.29 lbs</t>
  </si>
  <si>
    <t>(4.22 kg)</t>
  </si>
  <si>
    <t>Ultracare Grout Refresh</t>
  </si>
  <si>
    <t xml:space="preserve">LARGE KIT - Large liquid unit mixed with 4 x 9.29 lbs. powder </t>
  </si>
  <si>
    <t>Large liquid unit contains 4 Part A 0.215 U.S. gal., 4 Part B 0.15 U.S. gal.,  4 pairs of gloves, 4 scrub pads, 4 cleaning sponges and instruction sheet. Requires mixing with 4 x 9.29  lbs. of Part C powder packaged separately.</t>
  </si>
  <si>
    <r>
      <t>Novoplan</t>
    </r>
    <r>
      <rPr>
        <b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Easy Plus</t>
    </r>
  </si>
  <si>
    <t>2731923</t>
  </si>
  <si>
    <r>
      <t>Novoplan</t>
    </r>
    <r>
      <rPr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Easy Plus</t>
    </r>
  </si>
  <si>
    <t>1785142</t>
  </si>
  <si>
    <t xml:space="preserve">Modified Mortar Bed </t>
  </si>
  <si>
    <t xml:space="preserve">Ultralite S2 Thin Tile Mortar </t>
  </si>
  <si>
    <r>
      <t xml:space="preserve">Reinforcing Fabric </t>
    </r>
    <r>
      <rPr>
        <b/>
        <sz val="12"/>
        <rFont val="Arial"/>
        <family val="2"/>
      </rPr>
      <t>(</t>
    </r>
    <r>
      <rPr>
        <b/>
        <i/>
        <sz val="12"/>
        <rFont val="Arial"/>
        <family val="2"/>
      </rPr>
      <t>for optional use with Mapelastic™ AquaDefense)</t>
    </r>
  </si>
  <si>
    <t xml:space="preserve">U.S. LB BAG                             </t>
  </si>
  <si>
    <t xml:space="preserve">Planiprep SC™ </t>
  </si>
  <si>
    <r>
      <t>Novoplan</t>
    </r>
    <r>
      <rPr>
        <b/>
        <i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>2 PLUS</t>
    </r>
  </si>
  <si>
    <t>Mapesonic™ 2</t>
  </si>
  <si>
    <t xml:space="preserve">Ultralite™ S2 Thin Tile Mortar  </t>
  </si>
  <si>
    <r>
      <t>Kerapoxy</t>
    </r>
    <r>
      <rPr>
        <b/>
        <i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 CQ</t>
    </r>
  </si>
  <si>
    <t>MAPEI Flexcolor™ CQ</t>
  </si>
  <si>
    <t xml:space="preserve">Ultracare Penetrating SB Stone, Tile &amp; Grout Sealer  </t>
  </si>
  <si>
    <t>Ultracare Grout Release</t>
  </si>
  <si>
    <t>Ultracare Sulfamic Acid Crystals</t>
  </si>
  <si>
    <t>0.50  U.S. gal.</t>
  </si>
  <si>
    <t xml:space="preserve"> (1,89 L) </t>
  </si>
  <si>
    <t>USA</t>
  </si>
  <si>
    <r>
      <t>Ultracolor</t>
    </r>
    <r>
      <rPr>
        <b/>
        <i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Plus FA</t>
    </r>
  </si>
  <si>
    <t>Color Collections</t>
  </si>
  <si>
    <r>
      <t>Ultracolor</t>
    </r>
    <r>
      <rPr>
        <i/>
        <vertAlign val="superscript"/>
        <sz val="11"/>
        <color indexed="8"/>
        <rFont val="Arial"/>
        <family val="2"/>
      </rPr>
      <t>®</t>
    </r>
    <r>
      <rPr>
        <i/>
        <sz val="11"/>
        <color indexed="8"/>
        <rFont val="Arial"/>
        <family val="2"/>
      </rPr>
      <t xml:space="preserve"> Plus FA</t>
    </r>
  </si>
  <si>
    <t>Weight / Units 
 (lbs)</t>
  </si>
  <si>
    <t>Weight / Pallet 
 (lbs)</t>
  </si>
  <si>
    <t>Case / 
Pallet</t>
  </si>
  <si>
    <t xml:space="preserve">U.S. OZ CARTRIDGE  (23 Clear)   *             </t>
  </si>
  <si>
    <t>*: Note See TDS for Mapesil T.   23 Clear does not meet ASTM T1 -Traffic Grade status.</t>
  </si>
  <si>
    <r>
      <t>Ultraflex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LHT </t>
    </r>
  </si>
  <si>
    <r>
      <t>Ultraflex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LHT </t>
    </r>
  </si>
  <si>
    <t>UNDERLAYMENT MEMBRANE</t>
  </si>
  <si>
    <t xml:space="preserve">Mapeguard UM  </t>
  </si>
  <si>
    <t xml:space="preserve">Underlayment Membrane for Ceramic Tile &amp; Stone </t>
  </si>
  <si>
    <t>54 sq. ft. roll (5 m2)</t>
  </si>
  <si>
    <t>323 sq. ft. roll (30 m2)</t>
  </si>
  <si>
    <r>
      <t>Ultraplan</t>
    </r>
    <r>
      <rPr>
        <b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Extreme 2</t>
    </r>
  </si>
  <si>
    <t>Weather-Resistant,
High-Compressive-Strength,
Self-Leveling Underlayment</t>
  </si>
  <si>
    <t>MAPEI Flexcolor 3D</t>
  </si>
  <si>
    <t>Ready-to-Use, Translucent  Grout with an “Iridescent Effect” Finish</t>
  </si>
  <si>
    <t>High Flow, Liquid Skim Coat and Self-Leveling Underlayment</t>
  </si>
  <si>
    <r>
      <t>Ultraplan</t>
    </r>
    <r>
      <rPr>
        <i/>
        <vertAlign val="superscript"/>
        <sz val="11"/>
        <color indexed="8"/>
        <rFont val="Arial"/>
        <family val="2"/>
      </rPr>
      <t xml:space="preserve">® </t>
    </r>
    <r>
      <rPr>
        <i/>
        <sz val="11"/>
        <color indexed="8"/>
        <rFont val="Arial"/>
        <family val="2"/>
      </rPr>
      <t>Lite</t>
    </r>
  </si>
  <si>
    <r>
      <t>Ultraplan</t>
    </r>
    <r>
      <rPr>
        <i/>
        <vertAlign val="superscript"/>
        <sz val="11"/>
        <color indexed="8"/>
        <rFont val="Arial"/>
        <family val="2"/>
      </rPr>
      <t xml:space="preserve">® </t>
    </r>
    <r>
      <rPr>
        <i/>
        <sz val="11"/>
        <color indexed="8"/>
        <rFont val="Arial"/>
        <family val="2"/>
      </rPr>
      <t>LSC</t>
    </r>
  </si>
  <si>
    <r>
      <t>Ultraplan</t>
    </r>
    <r>
      <rPr>
        <b/>
        <i/>
        <vertAlign val="superscript"/>
        <sz val="12"/>
        <rFont val="Arial"/>
        <family val="2"/>
      </rPr>
      <t xml:space="preserve">® </t>
    </r>
    <r>
      <rPr>
        <b/>
        <i/>
        <sz val="12"/>
        <rFont val="Arial"/>
        <family val="2"/>
      </rPr>
      <t>LSC</t>
    </r>
  </si>
  <si>
    <r>
      <t>Ultraplan</t>
    </r>
    <r>
      <rPr>
        <b/>
        <i/>
        <vertAlign val="superscript"/>
        <sz val="12"/>
        <rFont val="Arial"/>
        <family val="2"/>
      </rPr>
      <t xml:space="preserve">® </t>
    </r>
    <r>
      <rPr>
        <b/>
        <i/>
        <sz val="12"/>
        <rFont val="Arial"/>
        <family val="2"/>
      </rPr>
      <t>Lite</t>
    </r>
  </si>
  <si>
    <t>Low Density Self-Leveling Underlayment</t>
  </si>
  <si>
    <t>7492911 </t>
  </si>
  <si>
    <t>UNDERLAYMENT MEMBRANES</t>
  </si>
  <si>
    <t xml:space="preserve">Mapeguard UM </t>
  </si>
  <si>
    <t>Please enter two or three-digit color code in "XXX" spot (use 0 for first digit if two digit color number).</t>
  </si>
  <si>
    <t xml:space="preserve">CEMENT GROUTS </t>
  </si>
  <si>
    <t xml:space="preserve"> UltraColor Plus FA</t>
  </si>
  <si>
    <t>Mapelastic Water Stop</t>
  </si>
  <si>
    <t>Waterproofing and Crack-Isolation Membrane</t>
  </si>
  <si>
    <t xml:space="preserve">U.S. GAL PAIL     </t>
  </si>
  <si>
    <t>7345713</t>
  </si>
  <si>
    <r>
      <t>Ultraplan</t>
    </r>
    <r>
      <rPr>
        <i/>
        <vertAlign val="superscript"/>
        <sz val="11"/>
        <color indexed="8"/>
        <rFont val="Arial"/>
        <family val="2"/>
      </rPr>
      <t xml:space="preserve">® </t>
    </r>
    <r>
      <rPr>
        <i/>
        <sz val="11"/>
        <color indexed="8"/>
        <rFont val="Arial"/>
        <family val="2"/>
      </rPr>
      <t xml:space="preserve"> Extreme 2</t>
    </r>
  </si>
  <si>
    <t>Planitex™ SLF</t>
  </si>
  <si>
    <t>Fiber Reinforced Gypsum Self-Leveling Underlayment</t>
  </si>
  <si>
    <t>1162323</t>
  </si>
  <si>
    <t>Planiseal™ MSP</t>
  </si>
  <si>
    <t>Moisture-Control Membrane, Adhesive Isolator, Sealer, pH Blocker and Primer</t>
  </si>
  <si>
    <t>Planiseal™ PMB</t>
  </si>
  <si>
    <t xml:space="preserve">One-Component, Polyurethane Moisture Barrier and Bonding Agent </t>
  </si>
  <si>
    <t>WATERPROOFING MEMBRANES (continuation)</t>
  </si>
  <si>
    <t xml:space="preserve">U.S. QT JUG                       </t>
  </si>
  <si>
    <t>Planitop 330 Fast</t>
  </si>
  <si>
    <t>Quick-setting, fibre-reinforced cementitious mortar</t>
  </si>
  <si>
    <r>
      <t>Mapesil</t>
    </r>
    <r>
      <rPr>
        <b/>
        <i/>
        <vertAlign val="superscript"/>
        <sz val="12"/>
        <rFont val="Arial"/>
        <family val="2"/>
      </rPr>
      <t xml:space="preserve">TM  </t>
    </r>
    <r>
      <rPr>
        <b/>
        <i/>
        <sz val="12"/>
        <rFont val="Arial"/>
        <family val="2"/>
      </rPr>
      <t>3D</t>
    </r>
  </si>
  <si>
    <r>
      <t>Mapesil</t>
    </r>
    <r>
      <rPr>
        <i/>
        <vertAlign val="superscript"/>
        <sz val="12"/>
        <rFont val="Arial"/>
        <family val="2"/>
      </rPr>
      <t xml:space="preserve">TM  </t>
    </r>
    <r>
      <rPr>
        <i/>
        <sz val="12"/>
        <rFont val="Arial"/>
        <family val="2"/>
      </rPr>
      <t>3D</t>
    </r>
  </si>
  <si>
    <t>Copper dawn</t>
  </si>
  <si>
    <t>Morning dew</t>
  </si>
  <si>
    <t>Forever sky</t>
  </si>
  <si>
    <r>
      <t>Mapeguard</t>
    </r>
    <r>
      <rPr>
        <b/>
        <i/>
        <vertAlign val="superscript"/>
        <sz val="12"/>
        <rFont val="Arial"/>
        <family val="2"/>
      </rPr>
      <t xml:space="preserve">® </t>
    </r>
    <r>
      <rPr>
        <b/>
        <i/>
        <sz val="12"/>
        <rFont val="Arial"/>
        <family val="2"/>
      </rPr>
      <t>WP200 Membrane</t>
    </r>
  </si>
  <si>
    <t>Waterproofing Sheet Membrane for Ceramic Tile and Stone</t>
  </si>
  <si>
    <t>39.4" x 16.4' (1 m x 5 m) roll - 53.8 sq. ft. (5 m²)</t>
  </si>
  <si>
    <t>39.4" x 98.4' (1 m x 30 m) roll - 323 sq. ft. (30 m²)</t>
  </si>
  <si>
    <r>
      <t>Mapeguard</t>
    </r>
    <r>
      <rPr>
        <b/>
        <i/>
        <vertAlign val="superscript"/>
        <sz val="12"/>
        <rFont val="Arial"/>
        <family val="2"/>
      </rPr>
      <t xml:space="preserve">® </t>
    </r>
    <r>
      <rPr>
        <b/>
        <i/>
        <sz val="12"/>
        <rFont val="Arial"/>
        <family val="2"/>
      </rPr>
      <t xml:space="preserve">WP ST </t>
    </r>
  </si>
  <si>
    <t>Waterproofing Sealing Tape for Mapeguard WP</t>
  </si>
  <si>
    <t>4.7" x 16.4' (12 cm x 5 m) roll - 16.4 lineal ft. (5 m) per roll</t>
  </si>
  <si>
    <t>4.7" x 98.4' (12 cm x 30 m) roll - 98.4 lineal ft. (30 m) per roll</t>
  </si>
  <si>
    <t>Mapeguard PIC</t>
  </si>
  <si>
    <t>Preformed Inside Corners</t>
  </si>
  <si>
    <t>4 5/16"x 4 5/16" x3 1/2 (11 x11x9 cm ) 2 per package</t>
  </si>
  <si>
    <t>4 5/16"x 4 5/16" x3 1/2 (11 x11x9 cm ) Bulk box</t>
  </si>
  <si>
    <t>Mapeguard POC</t>
  </si>
  <si>
    <t>Preformed Outside Corners</t>
  </si>
  <si>
    <t>2856202</t>
  </si>
  <si>
    <t>2856201</t>
  </si>
  <si>
    <t>Mapeguard PC</t>
  </si>
  <si>
    <t>Preformed Pipe Collars</t>
  </si>
  <si>
    <t>2854101</t>
  </si>
  <si>
    <t>Round 7.1 " (180 mm)</t>
  </si>
  <si>
    <t>2854125</t>
  </si>
  <si>
    <t>Round 7.1 " (180 mm) Bulk box</t>
  </si>
  <si>
    <t>Mapeguard VC</t>
  </si>
  <si>
    <t>Preformed Valve Collars</t>
  </si>
  <si>
    <t>Round 9.84" (250 mm)</t>
  </si>
  <si>
    <t>Round 9.84" (250 mm) Bulk box</t>
  </si>
  <si>
    <t>Mapeguard Combo Pack</t>
  </si>
  <si>
    <t>Installation Corners and Collars Kit</t>
  </si>
  <si>
    <t>2856301</t>
  </si>
  <si>
    <t>Box contains:4 Mapeguard PIC,4 Mapeguard POC, 1 Mapeguard PC and 1 Mapeguard VC</t>
  </si>
  <si>
    <r>
      <t>Mapeguard</t>
    </r>
    <r>
      <rPr>
        <i/>
        <vertAlign val="superscript"/>
        <sz val="12"/>
        <rFont val="Arial"/>
        <family val="2"/>
      </rPr>
      <t xml:space="preserve">® </t>
    </r>
    <r>
      <rPr>
        <i/>
        <sz val="12"/>
        <rFont val="Arial"/>
        <family val="2"/>
      </rPr>
      <t>WP200 Membrane</t>
    </r>
  </si>
  <si>
    <r>
      <t>Mapeguard</t>
    </r>
    <r>
      <rPr>
        <i/>
        <vertAlign val="superscript"/>
        <sz val="12"/>
        <rFont val="Arial"/>
        <family val="2"/>
      </rPr>
      <t xml:space="preserve">® </t>
    </r>
    <r>
      <rPr>
        <i/>
        <sz val="12"/>
        <rFont val="Arial"/>
        <family val="2"/>
      </rPr>
      <t xml:space="preserve">WP ST </t>
    </r>
  </si>
  <si>
    <t>*</t>
  </si>
  <si>
    <t>*= Available - Allow up to three days for delivery</t>
  </si>
  <si>
    <t>NA = Not Available</t>
  </si>
  <si>
    <t>USA Grout Chart</t>
  </si>
  <si>
    <t>Mapesand™ Coarse</t>
  </si>
  <si>
    <t>Mapesand Fine</t>
  </si>
  <si>
    <t>MAPEI Self-Leveling Mixing Kit.</t>
  </si>
  <si>
    <t>Mapesonic RM</t>
  </si>
  <si>
    <t>Mapesand Coarse</t>
  </si>
  <si>
    <t xml:space="preserve">Calibrated 16/30 Mesh Sand </t>
  </si>
  <si>
    <t xml:space="preserve">Calibrated 20/40 Mesh Sand </t>
  </si>
  <si>
    <t>MAPEI Self-Leveling Mixing &amp; Application Tool Kit</t>
  </si>
  <si>
    <t>15 GALLON (57L) Mixing Barrel containing a gauge rake, smoother, meausring pitcher, broom handle, oval mixing paddle and spike shoes</t>
  </si>
  <si>
    <t>TOOL KIT</t>
  </si>
  <si>
    <t>Premium sound-reduction and crack-isolation rubber membrane</t>
  </si>
  <si>
    <t>1 Roll</t>
  </si>
  <si>
    <t>Mapesonic RM5 - 5mm thickness, 4' x 25' = 100 sq ft</t>
  </si>
  <si>
    <t>Mapesonic RM10 - 10mm thickness, 4' x 25' - 100 sq ft</t>
  </si>
  <si>
    <t>Professional Outdoor Carpet and Membrane Adhesive</t>
  </si>
  <si>
    <t>Ker® 111</t>
  </si>
  <si>
    <t>Ultrabond ECO® 420</t>
  </si>
  <si>
    <t>4.7" x 32.8' (12 cm x 10 m) roll - 32.8 lineal ft. (10 m) per roll **</t>
  </si>
  <si>
    <r>
      <t>Primer WE</t>
    </r>
    <r>
      <rPr>
        <b/>
        <sz val="12"/>
        <rFont val="Arial"/>
        <family val="2"/>
      </rPr>
      <t>™</t>
    </r>
  </si>
  <si>
    <t>Planislope RS</t>
  </si>
  <si>
    <t xml:space="preserve">Rapid-Setting, Polymer-Modified Sloping Mortar </t>
  </si>
  <si>
    <t>0376523</t>
  </si>
  <si>
    <t>2817328</t>
  </si>
  <si>
    <t>Mapesonic RM 2 - 2mm thickness, 4' x 75' = 300 sq. ft.</t>
  </si>
  <si>
    <t xml:space="preserve"> UltraColor Plus MAX</t>
  </si>
  <si>
    <t>Ultraflex LHT SG</t>
  </si>
  <si>
    <t>Standard Large and Heavy Tile Mortar with Polymer</t>
  </si>
  <si>
    <t xml:space="preserve">Ultrabond ECO GPT </t>
  </si>
  <si>
    <t>Hybrid-Polymer-Based Adhesive for Gauged Porcelain Tile</t>
  </si>
  <si>
    <t>3584615</t>
  </si>
  <si>
    <t>Keraflex Super</t>
  </si>
  <si>
    <t>Premium, Extra Smooth, Large-and-Heavy-Tile Mortar with Polyme</t>
  </si>
  <si>
    <r>
      <t>Ultracolor</t>
    </r>
    <r>
      <rPr>
        <b/>
        <i/>
        <vertAlign val="superscript"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Plus MAX</t>
    </r>
  </si>
  <si>
    <t>Ultracolor® Plus MAX</t>
  </si>
  <si>
    <t>MAPEI Self-Leveling Mixing Barrel</t>
  </si>
  <si>
    <t>BARREL</t>
  </si>
  <si>
    <t xml:space="preserve">15 GALLON (57L) Mixing Barrel </t>
  </si>
  <si>
    <t>MAPEI Self-Leveling Mixing Barrel Cart</t>
  </si>
  <si>
    <t>Roller cart with transport and tilt handle designed for use with MAPEI Self-Leveling Mixing Barrel</t>
  </si>
  <si>
    <t>BARREL CART</t>
  </si>
  <si>
    <t xml:space="preserve">MAPEI 2" x 20" (5cm x 50 cm) Self-Leveling Spike Roller </t>
  </si>
  <si>
    <t>Special spike roller with 2" (5cm) spikes designed for use with all MAPEI self leveling underlayments</t>
  </si>
  <si>
    <t>SPIKE ROLLER</t>
  </si>
  <si>
    <t>SELF-LEVELING UNDERLAYMENTS AND TOOL KITS</t>
  </si>
  <si>
    <t>SELF-LEVELING UNDERLAYMENTS  AND TOOL KITS (continuation)</t>
  </si>
  <si>
    <t>Mapelastic Turbo NA</t>
  </si>
  <si>
    <t>Premium, Rapid-Drying, Waterproofing and Crack- Isolation Membrane</t>
  </si>
  <si>
    <t>7346204</t>
  </si>
  <si>
    <t>7346219</t>
  </si>
  <si>
    <t>Mapeguard CI</t>
  </si>
  <si>
    <t>Peel-and-stick, crack-isolation sheet membrane for tile</t>
  </si>
  <si>
    <t>2850821</t>
  </si>
  <si>
    <t>* Floor must be primed 1st with MAPEI SM Primer, SM Primer Fast, or HM Primer.</t>
  </si>
  <si>
    <t>MAPEI HM Primer</t>
  </si>
  <si>
    <t>Water-based interior/exterior primer for sheet membranes</t>
  </si>
  <si>
    <t>7493904</t>
  </si>
  <si>
    <t>7491811</t>
  </si>
  <si>
    <t>0141102</t>
  </si>
  <si>
    <t>0141108</t>
  </si>
  <si>
    <t>Keraflex Plus</t>
  </si>
  <si>
    <t>Professional, Extra Smooth, Large-and-Heavy Tile with Polymer</t>
  </si>
  <si>
    <t>Keraflex SG</t>
  </si>
  <si>
    <t xml:space="preserve">Standard, Extra Smooth, Large-and-Heavy-Tile Mortar with Polymer </t>
  </si>
  <si>
    <t>Keraflex RS</t>
  </si>
  <si>
    <t xml:space="preserve">Professional, Rapid-Setting, Extra Smooth, Large-and-Heavy-Tile Mortar with Polymer </t>
  </si>
  <si>
    <t>Novoplan® DPL</t>
  </si>
  <si>
    <t xml:space="preserve">Novoplan® DPL </t>
  </si>
  <si>
    <t>Deep Pour Self-Leveling Underlayment</t>
  </si>
  <si>
    <t>Novoplan HFL</t>
  </si>
  <si>
    <t>High-Flow, Self-Leveling Compound</t>
  </si>
  <si>
    <t>0970519</t>
  </si>
  <si>
    <t>0970508</t>
  </si>
  <si>
    <t>MAPEI Flexcolor Design</t>
  </si>
  <si>
    <t>Ready-to-Use, Specialty grout with personalized color-matching</t>
  </si>
  <si>
    <t>Color Options</t>
  </si>
  <si>
    <t>Unlimited</t>
  </si>
  <si>
    <t>Note:  “ This product is exclusively for National Brand Accounts and Commercial Projects. For complete information on samples and ordering contact your local MAPEI Architectural Representative”</t>
  </si>
  <si>
    <t>All-in-One Membrane for Crack Isolation, Sound Reduction, Waterproofing and Vapor Management</t>
  </si>
  <si>
    <t>Mapetape BB</t>
  </si>
  <si>
    <t>Butyl-based, waterproofing sealing tape</t>
  </si>
  <si>
    <t>7392415</t>
  </si>
  <si>
    <t>100% Silicone Sealant color matched to Flexcolor 3D grout</t>
  </si>
  <si>
    <t>25 lb</t>
  </si>
  <si>
    <r>
      <t>Roll 6" x 50' (</t>
    </r>
    <r>
      <rPr>
        <sz val="8"/>
        <rFont val="Arial"/>
        <family val="2"/>
      </rPr>
      <t>sold by full case only</t>
    </r>
    <r>
      <rPr>
        <sz val="10"/>
        <rFont val="Arial"/>
        <family val="2"/>
      </rPr>
      <t>)</t>
    </r>
  </si>
  <si>
    <r>
      <t xml:space="preserve">LB KIT - </t>
    </r>
    <r>
      <rPr>
        <sz val="8"/>
        <rFont val="Arial"/>
        <family val="2"/>
      </rPr>
      <t>contains Part A Powder 11 lbs. &amp; Part B Liquid 1 gallon</t>
    </r>
  </si>
  <si>
    <t xml:space="preserve">PRIMARY WATERPROOFING </t>
  </si>
  <si>
    <t>Planiseal® CR1</t>
  </si>
  <si>
    <t>Single-Component, 100% Solids Cold-Fluid-Applied, Structural Waterproofing Membrane</t>
  </si>
  <si>
    <t>2438619</t>
  </si>
  <si>
    <t xml:space="preserve">U.S. GAL PAIL          </t>
  </si>
  <si>
    <t>Mapebond™ 720</t>
  </si>
  <si>
    <t>Water-Based Contact Adhesive</t>
  </si>
  <si>
    <t>2825519</t>
  </si>
  <si>
    <t>Mapedrain™ 30</t>
  </si>
  <si>
    <t>High-Strength, High-Flow, Prefabricated Drainage Composite with Woven Filter Fabric</t>
  </si>
  <si>
    <t>4' x 50'</t>
  </si>
  <si>
    <t>Roll</t>
  </si>
  <si>
    <t>Mapedrain™ 35</t>
  </si>
  <si>
    <t>High-Strength, High-Flow, Prefabricated Drainage Composite with Woven Filter Fabric and Protective Film</t>
  </si>
  <si>
    <t>Mapedrain™ 50</t>
  </si>
  <si>
    <t>Extra High-Strength, High-Flow, Prefabricated Drainage Composite</t>
  </si>
  <si>
    <t>MAPEI LMR Fabric</t>
  </si>
  <si>
    <t>Reinforcing Fabric for Liquid Waterproofing Membranes</t>
  </si>
  <si>
    <t>1782278</t>
  </si>
  <si>
    <t>36" x 667' Roll</t>
  </si>
  <si>
    <t>Mapeflex P2 NS</t>
  </si>
  <si>
    <t>Two-Component, Non-Sag, Pre-Pigmented Limestone Polyurethane Sealant</t>
  </si>
  <si>
    <t>1910306</t>
  </si>
  <si>
    <t>1.5 GAL / 5,68 L - KIT</t>
  </si>
  <si>
    <t>PRIMARY WATERPROOFING</t>
  </si>
  <si>
    <t xml:space="preserve">6' x 50' (1,83 m x 15,2 m) roll - 300 sq. ft. (27,9 m²) </t>
  </si>
  <si>
    <t>39.4" x 32.8' (1 m x 10 m) roll - 108 sq. ft. (10 m²)</t>
  </si>
  <si>
    <t>TILE INSTALLATION ACCESSORIES</t>
  </si>
  <si>
    <t>Clips</t>
  </si>
  <si>
    <t>BAG 250 PC - 1MM (1/32") GREEN*</t>
  </si>
  <si>
    <t>BAG 250 PC - 1.5MM (1/16") GRAY</t>
  </si>
  <si>
    <t>BAG 250 PC - 2MM (3/32") BLACK</t>
  </si>
  <si>
    <t>BAG 250 PC - 3MM (1/8") WHITE</t>
  </si>
  <si>
    <t>BAG 250 PC - 4MM (5/32") YELLOW</t>
  </si>
  <si>
    <t>BAG 250 PC - 5MM (3/16") RED</t>
  </si>
  <si>
    <t>Wedges</t>
  </si>
  <si>
    <t>BAG 100 PC</t>
  </si>
  <si>
    <t>Pliers</t>
  </si>
  <si>
    <t>POUCH 1 PC</t>
  </si>
  <si>
    <t>*1/32" joint space width not endorsed by TCNA or MAPEI</t>
  </si>
  <si>
    <t>MAPELEVEL EASY WDG SPACER M</t>
  </si>
  <si>
    <r>
      <t>LIPPAGE CONTROL SYSTEM FOR TILE</t>
    </r>
    <r>
      <rPr>
        <b/>
        <i/>
        <sz val="12"/>
        <color indexed="10"/>
        <rFont val="Arial"/>
        <family val="2"/>
      </rPr>
      <t xml:space="preserve"> (SOLD IN FULL CASE QUANTITIES ONLY)</t>
    </r>
  </si>
  <si>
    <t>MAPELEVEL EASY WDG</t>
  </si>
  <si>
    <t>MAPELEVEL EASY WDG PLIERS</t>
  </si>
  <si>
    <t xml:space="preserve">MapeLevel Easy WDG </t>
  </si>
  <si>
    <t>MapeLevel Easy WDG Spacer M</t>
  </si>
  <si>
    <t>MapeLevel Easy WDG Pliers</t>
  </si>
  <si>
    <t>0021523</t>
  </si>
  <si>
    <t>0116513</t>
  </si>
  <si>
    <t>Professional Large  and Heavy Tile Mortar with Polymer</t>
  </si>
  <si>
    <r>
      <t>Mapesil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T Plus</t>
    </r>
  </si>
  <si>
    <t>100% Silicone Sealant with enhanced adhesion for expansion joints &amp; heavy traffic</t>
  </si>
  <si>
    <t>1782514</t>
  </si>
  <si>
    <t>1782523</t>
  </si>
  <si>
    <t>1782599</t>
  </si>
  <si>
    <t xml:space="preserve"> 3BU502391</t>
  </si>
  <si>
    <r>
      <t>Mapesil</t>
    </r>
    <r>
      <rPr>
        <sz val="11"/>
        <rFont val="Arial"/>
        <family val="2"/>
      </rPr>
      <t>™</t>
    </r>
    <r>
      <rPr>
        <i/>
        <sz val="11"/>
        <rFont val="Arial"/>
        <family val="2"/>
      </rPr>
      <t xml:space="preserve"> T Plus</t>
    </r>
  </si>
  <si>
    <t xml:space="preserve"> 5UA999812KIT </t>
  </si>
  <si>
    <t>Kerapoxy SB</t>
  </si>
  <si>
    <t>Kerapoxy SB Rapid</t>
  </si>
  <si>
    <t>Premium, Spot Bonding Epoxy Setting Mortar</t>
  </si>
  <si>
    <t xml:space="preserve">2,6 </t>
  </si>
  <si>
    <t xml:space="preserve">U.S. GAL  KIT                     </t>
  </si>
  <si>
    <t>Premium,  Rapid Spot Bonding Epoxy Setting Mortar</t>
  </si>
  <si>
    <t>Glass-Block Mortar</t>
  </si>
  <si>
    <t>Pre-Blended Mortar for Glass-Block Installations</t>
  </si>
  <si>
    <t xml:space="preserve">Mapeflex™ P1 FT </t>
  </si>
  <si>
    <t>Mapeflex™ P1 FT (sold in case quantity only)</t>
  </si>
  <si>
    <t>One-Component, Non-Sag, Elastomeric Polyurethane Sealant - Limestone Color</t>
  </si>
  <si>
    <t>2UA1516253</t>
  </si>
  <si>
    <t>10 OZ METAL CARTRIDGE</t>
  </si>
  <si>
    <t>(includes one clipped nozzle per cartridge)</t>
  </si>
  <si>
    <t>(includes 5 nozzles per case)</t>
  </si>
  <si>
    <t>OZ/591 ML dual cartridge</t>
  </si>
  <si>
    <t>2510940</t>
  </si>
  <si>
    <t>Kerapoxy SB  &amp; Kerapoxy SB Rapid - nozzles</t>
  </si>
  <si>
    <t>Disposable mixing Nozzles</t>
  </si>
  <si>
    <t>810327</t>
  </si>
  <si>
    <t>Box</t>
  </si>
  <si>
    <t>2854310</t>
  </si>
  <si>
    <t>Round 7.1 " (180 mm) size 3/4" (19.05mm)</t>
  </si>
  <si>
    <t>2854325</t>
  </si>
  <si>
    <t>Round 7.1 " (180 mm)  size 3/4" (19.05mm) Bulk box</t>
  </si>
  <si>
    <t>2183023</t>
  </si>
  <si>
    <t>Premium, Rapid Setting Mosaic &amp; Glass Tile Mortar with Polymer</t>
  </si>
  <si>
    <t>2772205</t>
  </si>
  <si>
    <r>
      <t>Adesilex</t>
    </r>
    <r>
      <rPr>
        <sz val="11"/>
        <color indexed="8"/>
        <rFont val="Arial"/>
        <family val="2"/>
      </rPr>
      <t xml:space="preserve">™ </t>
    </r>
    <r>
      <rPr>
        <i/>
        <sz val="11"/>
        <color indexed="8"/>
        <rFont val="Arial"/>
        <family val="2"/>
      </rPr>
      <t>P10 RS</t>
    </r>
  </si>
  <si>
    <t>1199311</t>
  </si>
  <si>
    <t>Mapeguard UM 35</t>
  </si>
  <si>
    <t>2850430</t>
  </si>
  <si>
    <t>Roll 30M (323 sq ft)</t>
  </si>
  <si>
    <t>76392113005USA</t>
  </si>
  <si>
    <t xml:space="preserve">39.4 In. X 68.6 Ft. ROLL* (225 Sq. Ft.)            </t>
  </si>
  <si>
    <t>MAPEI TILE SPACERS</t>
  </si>
  <si>
    <t xml:space="preserve">1 Bag </t>
  </si>
  <si>
    <t>*Minimum order quantity (MOQ), will ship in full case quantities only</t>
  </si>
  <si>
    <t xml:space="preserve">WEDGE S  (BAG 200 PC)        </t>
  </si>
  <si>
    <t>T 1.5MM 1/16"    (BAG 200 PC)</t>
  </si>
  <si>
    <t xml:space="preserve">T 3MM 1/8"  (BAG 200 PC)     </t>
  </si>
  <si>
    <t xml:space="preserve">T 5MM 3/16"  (BAG 200 PC)     </t>
  </si>
  <si>
    <t xml:space="preserve">T 6MM 1/4"    (BAG 200 PC)   </t>
  </si>
  <si>
    <t xml:space="preserve">X 1MM 1/32" (BAG 200 PC)     </t>
  </si>
  <si>
    <t xml:space="preserve">X 1.5MM 1/16"  (BAG 200 PC)  </t>
  </si>
  <si>
    <t xml:space="preserve">X 2MM 3/32"  (BAG 200 PC)    </t>
  </si>
  <si>
    <t xml:space="preserve">X 3MM 1/8" (BAG 200 PC)      </t>
  </si>
  <si>
    <t xml:space="preserve">X 4MM 5/32"  (BAG 200 PC)    </t>
  </si>
  <si>
    <t xml:space="preserve">X 6MM 1/4"    (BAG 200 PC)   </t>
  </si>
  <si>
    <t xml:space="preserve">X 5MM 3/16"  (BAG 200 PC)    </t>
  </si>
  <si>
    <t xml:space="preserve">MAPEI Tile Spacers </t>
  </si>
  <si>
    <t xml:space="preserve">MapeLevel  Easy Cap System </t>
  </si>
  <si>
    <t>MAPELEVEL EASY CAP SYSTEM</t>
  </si>
  <si>
    <t>MapeLevel Easy Cap   BAG 50 PC</t>
  </si>
  <si>
    <t>MapeLevel EasyClick Cap    BAG 50 PC</t>
  </si>
  <si>
    <t>MapeLevel Easy Shield   BAG 50 PC</t>
  </si>
  <si>
    <t>1 unit = 1 bag</t>
  </si>
  <si>
    <t xml:space="preserve"> SHOWER SYSTEMS AND BOARDS  </t>
  </si>
  <si>
    <t xml:space="preserve">SHOWER SYSTEMS AND BOARDS  </t>
  </si>
  <si>
    <t xml:space="preserve"> Mapeguard Board</t>
  </si>
  <si>
    <t>Product code</t>
  </si>
  <si>
    <t>Thickness</t>
  </si>
  <si>
    <t>Size</t>
  </si>
  <si>
    <t xml:space="preserve"> 8107301</t>
  </si>
  <si>
    <t xml:space="preserve"> 8107001</t>
  </si>
  <si>
    <t xml:space="preserve"> 8107101</t>
  </si>
  <si>
    <t xml:space="preserve"> 8107501</t>
  </si>
  <si>
    <t xml:space="preserve"> 8107401</t>
  </si>
  <si>
    <t xml:space="preserve"> 8107201</t>
  </si>
  <si>
    <t xml:space="preserve"> MAPEGUARD BOARD </t>
  </si>
  <si>
    <t xml:space="preserve">Rigid, Lightweight, Waterproof, Foam Backer Board </t>
  </si>
  <si>
    <t>Weight / 
Board  (lbs)</t>
  </si>
  <si>
    <t>Weight / 
Board  (Kg)</t>
  </si>
  <si>
    <t>Bundle / Pallet</t>
  </si>
  <si>
    <t>Weight /
 Pallet  (lbs)</t>
  </si>
  <si>
    <t>Weight / 
Pallet  (Kg)</t>
  </si>
  <si>
    <t>Sheets/
Bundle</t>
  </si>
  <si>
    <t>Sheets/ 
Pallet</t>
  </si>
  <si>
    <t>1/4" (6 mm)      3' x 5' (91 cm x 152 cm)</t>
  </si>
  <si>
    <t>1/2" (13 mm)    3' x 5' (91 cm x 152 cm)</t>
  </si>
  <si>
    <t>1/2" (13 mm)    4' x 8' (122 cm x 244 cm)</t>
  </si>
  <si>
    <t>5/8" (16 mm)    3' x 5' (91 cm x 152 cm)</t>
  </si>
  <si>
    <t>1" (25 mm)       3' x 5' (91 cm x 152 cm)</t>
  </si>
  <si>
    <t>2" (50 mm)       3' x 5' (91 cm x 152 cm)</t>
  </si>
  <si>
    <t>0116543</t>
  </si>
  <si>
    <t xml:space="preserve">5UCXXXX04   </t>
  </si>
  <si>
    <t xml:space="preserve">5UCXXXX08 </t>
  </si>
  <si>
    <t xml:space="preserve">5220 Eggshell </t>
  </si>
  <si>
    <t>5001 Alabaster</t>
  </si>
  <si>
    <t>5002 Pewter</t>
  </si>
  <si>
    <t>5004 Bahama Beige</t>
  </si>
  <si>
    <t>5005 Chamois</t>
  </si>
  <si>
    <t>5009 Gray</t>
  </si>
  <si>
    <t>5010 Black</t>
  </si>
  <si>
    <t>5011 Sahara Beige</t>
  </si>
  <si>
    <t>5014 Biscuit</t>
  </si>
  <si>
    <t>5015 Bone</t>
  </si>
  <si>
    <t>5019 Pearl Gray</t>
  </si>
  <si>
    <t>5027 Silver</t>
  </si>
  <si>
    <t>5038 Avalanche</t>
  </si>
  <si>
    <t>5039 Ivory</t>
  </si>
  <si>
    <t>5042 Mocha</t>
  </si>
  <si>
    <t>5047 Charcoal</t>
  </si>
  <si>
    <t>5049 Light Almond</t>
  </si>
  <si>
    <t>5077 Frost</t>
  </si>
  <si>
    <t>5093 Warm Gray</t>
  </si>
  <si>
    <t xml:space="preserve">5UCXXXX01 </t>
  </si>
  <si>
    <t>5103 Cobblestone</t>
  </si>
  <si>
    <t>5UBXXXX04</t>
  </si>
  <si>
    <t>5UBXXXX08</t>
  </si>
  <si>
    <t xml:space="preserve">Please enter four -digit color code in "XXXX' spot. </t>
  </si>
  <si>
    <t>5007 Chocolate</t>
  </si>
  <si>
    <t>5044 Pale Umber</t>
  </si>
  <si>
    <t>5101 Rain</t>
  </si>
  <si>
    <t>5104 Timberwolf</t>
  </si>
  <si>
    <t>5105 Driftwood</t>
  </si>
  <si>
    <t>5107 Iron</t>
  </si>
  <si>
    <t/>
  </si>
  <si>
    <t>4KAXXXX04</t>
  </si>
  <si>
    <t>4KAXXXX08</t>
  </si>
  <si>
    <t>5006 Harvest</t>
  </si>
  <si>
    <t>4KNXXXX02</t>
  </si>
  <si>
    <t>5201 Crystal Moon</t>
  </si>
  <si>
    <t>5202 Frosted Glass</t>
  </si>
  <si>
    <t>5203 Star Dust</t>
  </si>
  <si>
    <t>5204 Pure Steel</t>
  </si>
  <si>
    <t>5205 Frozen Fire</t>
  </si>
  <si>
    <t>5206 Golden Rose</t>
  </si>
  <si>
    <t>5207 Champagne Bubbles</t>
  </si>
  <si>
    <t>5208 Copper Dawn</t>
  </si>
  <si>
    <t>5209 Morning Dew</t>
  </si>
  <si>
    <t>5210 Forever Sky</t>
  </si>
  <si>
    <t>6BSXXXX05</t>
  </si>
  <si>
    <t>6BSXXXX11</t>
  </si>
  <si>
    <t>5UJXXXX05</t>
  </si>
  <si>
    <t xml:space="preserve">5UJXXXX11      </t>
  </si>
  <si>
    <t xml:space="preserve">5UHXXXX05 </t>
  </si>
  <si>
    <t>5UHXXXX11</t>
  </si>
  <si>
    <t xml:space="preserve">6BUXXXX05 </t>
  </si>
  <si>
    <t xml:space="preserve">6BUXXXX11 </t>
  </si>
  <si>
    <t>Colors:  5117 Pure White                         5118 Jet Black</t>
  </si>
  <si>
    <r>
      <t>NOTE</t>
    </r>
    <r>
      <rPr>
        <i/>
        <sz val="10"/>
        <rFont val="Arial"/>
        <family val="2"/>
      </rPr>
      <t>: XXXX=4 digit color number-Either 5117 or 5118</t>
    </r>
  </si>
  <si>
    <t>5079 Cocoa</t>
  </si>
  <si>
    <t xml:space="preserve"> 5117 Pure White</t>
  </si>
  <si>
    <t xml:space="preserve"> 5118 Jet Black</t>
  </si>
  <si>
    <t>4JAXXXX33</t>
  </si>
  <si>
    <r>
      <t>5009</t>
    </r>
    <r>
      <rPr>
        <sz val="9"/>
        <rFont val="Arial"/>
        <family val="2"/>
      </rPr>
      <t xml:space="preserve">    GRAY                               </t>
    </r>
  </si>
  <si>
    <r>
      <t>5010</t>
    </r>
    <r>
      <rPr>
        <sz val="9"/>
        <rFont val="Arial"/>
        <family val="2"/>
      </rPr>
      <t xml:space="preserve">    BLACK                               </t>
    </r>
  </si>
  <si>
    <r>
      <t xml:space="preserve">5042 </t>
    </r>
    <r>
      <rPr>
        <sz val="9"/>
        <rFont val="Arial"/>
        <family val="2"/>
      </rPr>
      <t xml:space="preserve">   MOCHA                              </t>
    </r>
  </si>
  <si>
    <r>
      <t xml:space="preserve">5047  </t>
    </r>
    <r>
      <rPr>
        <sz val="9"/>
        <rFont val="Arial"/>
        <family val="2"/>
      </rPr>
      <t xml:space="preserve">  CHARCOAL                           </t>
    </r>
  </si>
  <si>
    <t xml:space="preserve">5UAXXXX12 </t>
  </si>
  <si>
    <t>Please enter the four-digit color code in "XXXX" spot</t>
  </si>
  <si>
    <t xml:space="preserve"> 4JBXXXX33 </t>
  </si>
  <si>
    <t xml:space="preserve"> 3BUXXXX91</t>
  </si>
  <si>
    <t xml:space="preserve"> 6UTXXXX91</t>
  </si>
  <si>
    <t>5201 Crystal moon</t>
  </si>
  <si>
    <t>5202 Frosted glass</t>
  </si>
  <si>
    <t>5203 Star dust</t>
  </si>
  <si>
    <t>5204 Pure steel</t>
  </si>
  <si>
    <t>5207 Champagne bubbles</t>
  </si>
  <si>
    <t>5206 Golden rose</t>
  </si>
  <si>
    <t>5205 Frozen fire</t>
  </si>
  <si>
    <t>5LAXXXX52</t>
  </si>
  <si>
    <t>5221 Moonbeam</t>
  </si>
  <si>
    <t>5222 Honey Butter</t>
  </si>
  <si>
    <t>5223 Oatmeal</t>
  </si>
  <si>
    <t>5224 Wicker</t>
  </si>
  <si>
    <t>5225 Sandstorm</t>
  </si>
  <si>
    <t>5226 Nutmeg</t>
  </si>
  <si>
    <t>5227 Castle Wall</t>
  </si>
  <si>
    <t>5228 Cavern Moss</t>
  </si>
  <si>
    <t>5229 Sea Salt</t>
  </si>
  <si>
    <t>5230 Armor</t>
  </si>
  <si>
    <t>5231 Deep Ocean</t>
  </si>
  <si>
    <t>5232 Night Sky</t>
  </si>
  <si>
    <t xml:space="preserve">High-Energy </t>
  </si>
  <si>
    <t>Retro</t>
  </si>
  <si>
    <t>Country</t>
  </si>
  <si>
    <t xml:space="preserve">Rock </t>
  </si>
  <si>
    <t>Chill-Out</t>
  </si>
  <si>
    <t xml:space="preserve">5007 Chocolate </t>
  </si>
  <si>
    <t>5011  Sahara Beige</t>
  </si>
  <si>
    <t xml:space="preserve"> 4JB522033    </t>
  </si>
  <si>
    <t xml:space="preserve">U.S. OZ CONTAINER - 
5220 Eggshell        </t>
  </si>
  <si>
    <t xml:space="preserve">5UH522005 </t>
  </si>
  <si>
    <t>5UH522011</t>
  </si>
  <si>
    <t xml:space="preserve">LB BAG - 5220 Eggshell                     </t>
  </si>
  <si>
    <t xml:space="preserve"> UltraColor Plus MAX </t>
  </si>
  <si>
    <t>5117 Pure White</t>
  </si>
  <si>
    <t>5118 Jet Black</t>
  </si>
  <si>
    <t>5220 Eggshell (formerly 00 White)</t>
  </si>
  <si>
    <t>5220 Eggshell(formerly white)</t>
  </si>
  <si>
    <r>
      <t>5220 Eggshell(</t>
    </r>
    <r>
      <rPr>
        <sz val="8"/>
        <color indexed="8"/>
        <rFont val="Calibri"/>
        <family val="2"/>
      </rPr>
      <t>formerly white</t>
    </r>
    <r>
      <rPr>
        <sz val="10"/>
        <color indexed="8"/>
        <rFont val="Calibri"/>
        <family val="2"/>
      </rPr>
      <t>)</t>
    </r>
  </si>
  <si>
    <r>
      <t>Mapeguard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2 (New packaging)</t>
    </r>
  </si>
  <si>
    <t>5LAXXXX33</t>
  </si>
  <si>
    <r>
      <t xml:space="preserve">Easy Spacer L-T 1/32" (1mm) </t>
    </r>
    <r>
      <rPr>
        <sz val="7"/>
        <rFont val="Arial"/>
        <family val="2"/>
      </rPr>
      <t>BAG 100 PC</t>
    </r>
  </si>
  <si>
    <r>
      <t>Easy Spacer L-T 1/16" (1.5mm)</t>
    </r>
    <r>
      <rPr>
        <sz val="7"/>
        <rFont val="Arial"/>
        <family val="2"/>
      </rPr>
      <t xml:space="preserve"> BAG 100 PC</t>
    </r>
  </si>
  <si>
    <r>
      <t xml:space="preserve">Easy Spacer L-T 3/32" (2mm) </t>
    </r>
    <r>
      <rPr>
        <sz val="7"/>
        <rFont val="Arial"/>
        <family val="2"/>
      </rPr>
      <t>BAG 100 PC</t>
    </r>
  </si>
  <si>
    <r>
      <t xml:space="preserve">Easy Spacer L-T 1/8" (3mm) </t>
    </r>
    <r>
      <rPr>
        <sz val="7"/>
        <rFont val="Arial"/>
        <family val="2"/>
      </rPr>
      <t>BAG 100 PC</t>
    </r>
  </si>
  <si>
    <r>
      <t>Easy Spacer L-T 3/16" (5mm)</t>
    </r>
    <r>
      <rPr>
        <sz val="7"/>
        <rFont val="Arial"/>
        <family val="2"/>
      </rPr>
      <t xml:space="preserve"> BAG 100 PC</t>
    </r>
  </si>
  <si>
    <r>
      <t xml:space="preserve">Easy Spacer L-X 1/32" (1mm) </t>
    </r>
    <r>
      <rPr>
        <sz val="7"/>
        <rFont val="Arial"/>
        <family val="2"/>
      </rPr>
      <t>BAG 100 PC</t>
    </r>
  </si>
  <si>
    <r>
      <t xml:space="preserve">Easy Spacer L-X 1/16" (1.5mm) </t>
    </r>
    <r>
      <rPr>
        <sz val="7"/>
        <rFont val="Arial"/>
        <family val="2"/>
      </rPr>
      <t>BAG 100 PC</t>
    </r>
  </si>
  <si>
    <r>
      <t xml:space="preserve">Easy Spacer L-X 3/32" (2mm) </t>
    </r>
    <r>
      <rPr>
        <sz val="7"/>
        <rFont val="Arial"/>
        <family val="2"/>
      </rPr>
      <t>BAG 100 PC</t>
    </r>
  </si>
  <si>
    <r>
      <t xml:space="preserve">Easy Spacer L-X 1/8" (3mm) </t>
    </r>
    <r>
      <rPr>
        <sz val="7"/>
        <rFont val="Arial"/>
        <family val="2"/>
      </rPr>
      <t>BAG 100 PC</t>
    </r>
  </si>
  <si>
    <r>
      <t>Easy Spacer L-X 3/16" (5mm)</t>
    </r>
    <r>
      <rPr>
        <sz val="7"/>
        <rFont val="Arial"/>
        <family val="2"/>
      </rPr>
      <t xml:space="preserve"> BAG 100 PC</t>
    </r>
  </si>
  <si>
    <r>
      <t xml:space="preserve">Easy Spacer L-I  1/32" (1mm) </t>
    </r>
    <r>
      <rPr>
        <sz val="7"/>
        <rFont val="Arial"/>
        <family val="2"/>
      </rPr>
      <t>BAG 100 PC</t>
    </r>
  </si>
  <si>
    <r>
      <t xml:space="preserve">Easy Spacer L-I  1/16" (1.5mm) </t>
    </r>
    <r>
      <rPr>
        <sz val="7"/>
        <rFont val="Arial"/>
        <family val="2"/>
      </rPr>
      <t>BAG 100 PC</t>
    </r>
  </si>
  <si>
    <r>
      <t>Easy Spacer L-I 3/32" (2mm)</t>
    </r>
    <r>
      <rPr>
        <sz val="7"/>
        <rFont val="Arial"/>
        <family val="2"/>
      </rPr>
      <t xml:space="preserve"> BAG 100 PC</t>
    </r>
  </si>
  <si>
    <r>
      <t xml:space="preserve">Easy Spacer L-I  1/8" (3mm) </t>
    </r>
    <r>
      <rPr>
        <sz val="7"/>
        <rFont val="Arial"/>
        <family val="2"/>
      </rPr>
      <t>BAG 100 PC</t>
    </r>
  </si>
  <si>
    <r>
      <t xml:space="preserve">Easy Spacer L-I  3/16" (5mm) </t>
    </r>
    <r>
      <rPr>
        <sz val="7"/>
        <rFont val="Arial"/>
        <family val="2"/>
      </rPr>
      <t>BAG 100 PC</t>
    </r>
  </si>
  <si>
    <t>POLYMER-MODIFIED MORTARS (continuation)</t>
  </si>
  <si>
    <t>CEMENT GROUTS (continuation)</t>
  </si>
  <si>
    <t>Mapeguard™ 2 (New packaging)</t>
  </si>
  <si>
    <r>
      <t>Primer T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M</t>
    </r>
  </si>
  <si>
    <r>
      <t>Primer T</t>
    </r>
    <r>
      <rPr>
        <b/>
        <sz val="12"/>
        <rFont val="Arial"/>
        <family val="2"/>
      </rPr>
      <t xml:space="preserve">™ </t>
    </r>
    <r>
      <rPr>
        <b/>
        <i/>
        <sz val="12"/>
        <rFont val="Arial"/>
        <family val="2"/>
      </rPr>
      <t xml:space="preserve"> M</t>
    </r>
  </si>
  <si>
    <t>Crack-isolation, waterproofing and vapor management membrane</t>
  </si>
  <si>
    <r>
      <t>MAPEI Ultralite Mortar</t>
    </r>
    <r>
      <rPr>
        <sz val="11"/>
        <color indexed="8"/>
        <rFont val="Arial"/>
        <family val="2"/>
      </rPr>
      <t>™</t>
    </r>
    <r>
      <rPr>
        <i/>
        <sz val="11"/>
        <color indexed="8"/>
        <rFont val="Arial"/>
        <family val="2"/>
      </rPr>
      <t xml:space="preserve"> Zero</t>
    </r>
  </si>
  <si>
    <t>Ultracare Sealer for Glass Tiles &amp; Shower Doors</t>
  </si>
  <si>
    <t xml:space="preserve">      39.4 " X 68.6' ROLL* (225 Sq. Ft.)                </t>
  </si>
  <si>
    <t>MAPEI Grout Sponge</t>
  </si>
  <si>
    <r>
      <t>U.S. GAL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PAIL          </t>
    </r>
  </si>
  <si>
    <t>SPONGES</t>
  </si>
  <si>
    <t>U.S. GAL PAIL</t>
  </si>
  <si>
    <t xml:space="preserve">U.S. GAL BUCKET*                 </t>
  </si>
  <si>
    <r>
      <t>Ultrabond ECO</t>
    </r>
    <r>
      <rPr>
        <b/>
        <sz val="12"/>
        <rFont val="Arial"/>
        <family val="2"/>
      </rPr>
      <t>®</t>
    </r>
    <r>
      <rPr>
        <b/>
        <i/>
        <sz val="12"/>
        <rFont val="Arial"/>
        <family val="2"/>
      </rPr>
      <t xml:space="preserve"> 420</t>
    </r>
  </si>
  <si>
    <r>
      <t>Adesilex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P10 RS</t>
    </r>
  </si>
  <si>
    <r>
      <t>MAPEI Ultralite Mortar</t>
    </r>
    <r>
      <rPr>
        <b/>
        <sz val="12"/>
        <rFont val="Arial"/>
        <family val="2"/>
      </rPr>
      <t>™</t>
    </r>
  </si>
  <si>
    <r>
      <t>MAPEI Ultralite Mortar</t>
    </r>
    <r>
      <rPr>
        <b/>
        <sz val="12"/>
        <rFont val="Arial"/>
        <family val="2"/>
      </rPr>
      <t>™</t>
    </r>
    <r>
      <rPr>
        <b/>
        <i/>
        <sz val="12"/>
        <rFont val="Arial"/>
        <family val="2"/>
      </rPr>
      <t xml:space="preserve"> Zero</t>
    </r>
  </si>
  <si>
    <t>2510910KIT</t>
  </si>
  <si>
    <t>4KD1XXXX08</t>
  </si>
  <si>
    <t>Premium, CO2 -Neutral, Lightweight Mortar with Polymer for Large and  Heavy Tile</t>
  </si>
  <si>
    <t>Kerapoxy IEG CQ       (Part C)</t>
  </si>
  <si>
    <t>2024 Grout Availability Chart</t>
  </si>
  <si>
    <t>MAPEI 2024 Price List, USA</t>
  </si>
  <si>
    <t>CRACK ISOLATION AND SOUND CONTROL (continuation)</t>
  </si>
  <si>
    <r>
      <t xml:space="preserve">Fiberglass Mesh </t>
    </r>
    <r>
      <rPr>
        <b/>
        <sz val="12"/>
        <rFont val="Arial"/>
        <family val="2"/>
      </rPr>
      <t xml:space="preserve">(for use with </t>
    </r>
    <r>
      <rPr>
        <b/>
        <i/>
        <sz val="12"/>
        <rFont val="Arial"/>
        <family val="2"/>
      </rPr>
      <t>Mapelastic™ HPG)</t>
    </r>
  </si>
  <si>
    <r>
      <t>Mapeband</t>
    </r>
    <r>
      <rPr>
        <b/>
        <sz val="12"/>
        <rFont val="Arial"/>
        <family val="2"/>
      </rPr>
      <t xml:space="preserve">™ (for use with </t>
    </r>
    <r>
      <rPr>
        <b/>
        <i/>
        <sz val="12"/>
        <rFont val="Arial"/>
        <family val="2"/>
      </rPr>
      <t>Mapelastic™ HPG)</t>
    </r>
  </si>
  <si>
    <t>MAPELEVEL PROWDG</t>
  </si>
  <si>
    <t>Spacer C 1/32" (1mm) Bag 250 Pc</t>
  </si>
  <si>
    <t>Spacer C 1/16" (1.5mm) Bag 250 pc</t>
  </si>
  <si>
    <t>Spacer C 3/32" (2mm) Bag 250 pc</t>
  </si>
  <si>
    <t>Spacer C 1/8" (3mm) Bag 250 pc</t>
  </si>
  <si>
    <t>Spacer C 5/32" (4mm) Bag 250 pc</t>
  </si>
  <si>
    <t>Spacer C 3/16" (5mm) Bag 250 pc</t>
  </si>
  <si>
    <t>Spacer C-H 1/32" (1mm) Bag 50 pc</t>
  </si>
  <si>
    <t>Spacer C-H 3/32" (2mm) Bag 50 pc</t>
  </si>
  <si>
    <t>Spacer C-H 1/8" (3mm) Bag 50 pc</t>
  </si>
  <si>
    <t>Spacer C-H 3/16" (5mm) Bag 50 pc</t>
  </si>
  <si>
    <t>MapeLevel ProWDG</t>
  </si>
  <si>
    <t>BOXES 14X100 PC</t>
  </si>
  <si>
    <t>1676318</t>
  </si>
  <si>
    <t>1676418</t>
  </si>
  <si>
    <t>1 unit = 1 nozzle, 1 case = 12 nozzles</t>
  </si>
  <si>
    <t>2235823</t>
  </si>
  <si>
    <t>0376027</t>
  </si>
  <si>
    <t>240523</t>
  </si>
  <si>
    <t>11830250</t>
  </si>
  <si>
    <t>378204</t>
  </si>
  <si>
    <t>378219</t>
  </si>
  <si>
    <t>7378405</t>
  </si>
  <si>
    <t>1203211</t>
  </si>
  <si>
    <t>1203220</t>
  </si>
  <si>
    <t>1203504</t>
  </si>
  <si>
    <t>1203519</t>
  </si>
  <si>
    <t>1190205</t>
  </si>
  <si>
    <t>1190211</t>
  </si>
  <si>
    <t>1190223</t>
  </si>
  <si>
    <t>1560404</t>
  </si>
  <si>
    <t>1560413</t>
  </si>
  <si>
    <t>7493111</t>
  </si>
  <si>
    <t>7493011</t>
  </si>
  <si>
    <t>7493504</t>
  </si>
  <si>
    <t>7493519</t>
  </si>
  <si>
    <t>7493308KIT</t>
  </si>
  <si>
    <t>7861223</t>
  </si>
  <si>
    <t>7861118</t>
  </si>
  <si>
    <t>8100315</t>
  </si>
  <si>
    <t>970578</t>
  </si>
  <si>
    <t>0141119</t>
  </si>
  <si>
    <t>0141178</t>
  </si>
  <si>
    <t>7346513</t>
  </si>
  <si>
    <t>116504</t>
  </si>
  <si>
    <t>1785156</t>
  </si>
  <si>
    <t>7492623</t>
  </si>
  <si>
    <t>7492723</t>
  </si>
  <si>
    <t>0348823</t>
  </si>
  <si>
    <t>7966115</t>
  </si>
  <si>
    <t>7966120</t>
  </si>
  <si>
    <t>781701</t>
  </si>
  <si>
    <t>2436315</t>
  </si>
  <si>
    <t>2438513</t>
  </si>
  <si>
    <t>2435511</t>
  </si>
  <si>
    <t>2437111</t>
  </si>
  <si>
    <t>2437211</t>
  </si>
  <si>
    <t>7339104</t>
  </si>
  <si>
    <t>7339113</t>
  </si>
  <si>
    <t>7339119</t>
  </si>
  <si>
    <t>7339178</t>
  </si>
  <si>
    <t>7345704</t>
  </si>
  <si>
    <t>1676309KIT</t>
  </si>
  <si>
    <t>1782131</t>
  </si>
  <si>
    <t>1782123</t>
  </si>
  <si>
    <t>7346004</t>
  </si>
  <si>
    <t>7346013</t>
  </si>
  <si>
    <t>7346019</t>
  </si>
  <si>
    <t>7950710</t>
  </si>
  <si>
    <t>7950850</t>
  </si>
  <si>
    <t>2850205</t>
  </si>
  <si>
    <t>2850210</t>
  </si>
  <si>
    <t>2850230</t>
  </si>
  <si>
    <t>2850215</t>
  </si>
  <si>
    <t>2856405</t>
  </si>
  <si>
    <t>2856410</t>
  </si>
  <si>
    <t>2856430</t>
  </si>
  <si>
    <t>2856102</t>
  </si>
  <si>
    <t>2856101</t>
  </si>
  <si>
    <t>2856601</t>
  </si>
  <si>
    <t>2856625</t>
  </si>
  <si>
    <t>2850905</t>
  </si>
  <si>
    <t>2850930</t>
  </si>
  <si>
    <t>1671704</t>
  </si>
  <si>
    <t>1671713</t>
  </si>
  <si>
    <t>2817215</t>
  </si>
  <si>
    <t>214904</t>
  </si>
  <si>
    <t>2817409</t>
  </si>
  <si>
    <t>2817809</t>
  </si>
  <si>
    <t>1948643</t>
  </si>
  <si>
    <t>1948604</t>
  </si>
  <si>
    <t>1948615</t>
  </si>
  <si>
    <t>1401223</t>
  </si>
  <si>
    <t>1402221</t>
  </si>
  <si>
    <t>1401408</t>
  </si>
  <si>
    <t>1401419</t>
  </si>
  <si>
    <t>1401478</t>
  </si>
  <si>
    <t>0011523</t>
  </si>
  <si>
    <t xml:space="preserve">0970578  </t>
  </si>
  <si>
    <t>21623</t>
  </si>
  <si>
    <t>11623</t>
  </si>
  <si>
    <t>1200120USA</t>
  </si>
  <si>
    <t>1200220USA</t>
  </si>
  <si>
    <t>1194720USA</t>
  </si>
  <si>
    <t>1194820USA</t>
  </si>
  <si>
    <t>1196120USA</t>
  </si>
  <si>
    <t>1196220USA</t>
  </si>
  <si>
    <t>1191720USA</t>
  </si>
  <si>
    <t>1191820</t>
  </si>
  <si>
    <t>2904923</t>
  </si>
  <si>
    <t>2904823</t>
  </si>
  <si>
    <t>2905323</t>
  </si>
  <si>
    <t>2905423</t>
  </si>
  <si>
    <t>2183323</t>
  </si>
  <si>
    <t>2183423</t>
  </si>
  <si>
    <t>2183123USA</t>
  </si>
  <si>
    <t>2903911</t>
  </si>
  <si>
    <t>2903923</t>
  </si>
  <si>
    <t>2904123</t>
  </si>
  <si>
    <t>2905823</t>
  </si>
  <si>
    <t>2905923</t>
  </si>
  <si>
    <t>2905723</t>
  </si>
  <si>
    <t>2905623</t>
  </si>
  <si>
    <t>7489223</t>
  </si>
  <si>
    <t>7489123</t>
  </si>
  <si>
    <t>2772105</t>
  </si>
  <si>
    <t>2772120</t>
  </si>
  <si>
    <t>2426211</t>
  </si>
  <si>
    <t>2426311</t>
  </si>
  <si>
    <t>2429211</t>
  </si>
  <si>
    <t>24293511</t>
  </si>
  <si>
    <t>2426411</t>
  </si>
  <si>
    <t>1199211</t>
  </si>
  <si>
    <t>379007</t>
  </si>
  <si>
    <t>7491523</t>
  </si>
  <si>
    <t>2511710</t>
  </si>
  <si>
    <t>2511740</t>
  </si>
  <si>
    <t>11523</t>
  </si>
  <si>
    <t>1281423</t>
  </si>
  <si>
    <t>1291423</t>
  </si>
  <si>
    <t>1011123</t>
  </si>
  <si>
    <t>1015423</t>
  </si>
  <si>
    <t>7393819</t>
  </si>
  <si>
    <t>7393419</t>
  </si>
  <si>
    <t>7394019</t>
  </si>
  <si>
    <t xml:space="preserve">GST LIST PRICE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</si>
</sst>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#,##0.0;[Red]#,##0.0"/>
    <numFmt numFmtId="168" formatCode="#,##0.00;[Red]#,##0.00"/>
    <numFmt numFmtId="169" formatCode="_-[$$-1009]* #,##0.00_-;\-[$$-1009]* #,##0.00_-;_-[$$-1009]* &quot;-&quot;??_-;_-@_-"/>
    <numFmt numFmtId="170" formatCode="#,##0.0000"/>
    <numFmt numFmtId="171" formatCode="#,##0.000"/>
  </numFmts>
  <fonts count="1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Courier New"/>
      <family val="3"/>
    </font>
    <font>
      <sz val="7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name val="Courier New"/>
      <family val="3"/>
    </font>
    <font>
      <i/>
      <sz val="10"/>
      <name val="Arial"/>
      <family val="2"/>
    </font>
    <font>
      <sz val="10"/>
      <name val="Courier New"/>
      <family val="3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Courier New"/>
      <family val="3"/>
    </font>
    <font>
      <strike/>
      <sz val="8"/>
      <name val="Arial"/>
      <family val="2"/>
    </font>
    <font>
      <b/>
      <i/>
      <sz val="12"/>
      <name val="Arial"/>
      <family val="2"/>
    </font>
    <font>
      <b/>
      <sz val="18"/>
      <color indexed="8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i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4"/>
      <name val="Arial"/>
      <family val="2"/>
    </font>
    <font>
      <i/>
      <sz val="10"/>
      <name val="Arial "/>
      <family val="0"/>
    </font>
    <font>
      <b/>
      <sz val="11"/>
      <color indexed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Black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10"/>
      <name val="Calibri"/>
      <family val="2"/>
    </font>
    <font>
      <b/>
      <sz val="26"/>
      <name val="Arial"/>
      <family val="2"/>
    </font>
    <font>
      <i/>
      <sz val="10"/>
      <name val="Arial Narrow"/>
      <family val="2"/>
    </font>
    <font>
      <sz val="7.5"/>
      <name val="Arial"/>
      <family val="2"/>
    </font>
    <font>
      <sz val="12"/>
      <name val="Cambria"/>
      <family val="1"/>
    </font>
    <font>
      <sz val="14"/>
      <name val="Cambria"/>
      <family val="1"/>
    </font>
    <font>
      <b/>
      <sz val="9"/>
      <name val="Cambria"/>
      <family val="1"/>
    </font>
    <font>
      <sz val="16"/>
      <name val="Arial"/>
      <family val="2"/>
    </font>
    <font>
      <b/>
      <i/>
      <sz val="12"/>
      <color indexed="10"/>
      <name val="Arial"/>
      <family val="2"/>
    </font>
    <font>
      <b/>
      <sz val="11"/>
      <name val="Courier New"/>
      <family val="3"/>
    </font>
    <font>
      <b/>
      <sz val="10"/>
      <name val="Courier New"/>
      <family val="3"/>
    </font>
    <font>
      <b/>
      <sz val="7"/>
      <name val="Courier New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mbria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mbria"/>
      <family val="1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mbria"/>
      <family val="1"/>
    </font>
    <font>
      <i/>
      <sz val="10"/>
      <color theme="1"/>
      <name val="Arial"/>
      <family val="2"/>
    </font>
    <font>
      <sz val="12"/>
      <color rgb="FF000000"/>
      <name val="Cambria"/>
      <family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BFBFB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95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42" applyNumberFormat="1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49" fontId="0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42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3" fontId="0" fillId="0" borderId="10" xfId="42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17" fillId="0" borderId="0" xfId="0" applyFont="1" applyAlignment="1">
      <alignment wrapText="1"/>
    </xf>
    <xf numFmtId="3" fontId="0" fillId="0" borderId="16" xfId="42" applyNumberFormat="1" applyFont="1" applyFill="1" applyBorder="1" applyAlignment="1">
      <alignment horizontal="right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3" fontId="2" fillId="0" borderId="17" xfId="42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2" fillId="0" borderId="0" xfId="42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3" fontId="8" fillId="0" borderId="0" xfId="42" applyNumberFormat="1" applyFont="1" applyFill="1" applyAlignment="1">
      <alignment horizontal="right"/>
    </xf>
    <xf numFmtId="0" fontId="0" fillId="0" borderId="0" xfId="0" applyFont="1" applyAlignment="1">
      <alignment wrapText="1"/>
    </xf>
    <xf numFmtId="3" fontId="0" fillId="0" borderId="0" xfId="42" applyNumberFormat="1" applyFont="1" applyFill="1" applyAlignment="1">
      <alignment horizontal="right"/>
    </xf>
    <xf numFmtId="3" fontId="8" fillId="0" borderId="0" xfId="42" applyNumberFormat="1" applyFont="1" applyFill="1" applyBorder="1" applyAlignment="1">
      <alignment horizontal="righ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4" fontId="0" fillId="0" borderId="0" xfId="49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49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3" fontId="2" fillId="0" borderId="0" xfId="42" applyNumberFormat="1" applyFont="1" applyFill="1" applyBorder="1" applyAlignment="1">
      <alignment horizontal="left"/>
    </xf>
    <xf numFmtId="49" fontId="14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top" wrapText="1"/>
    </xf>
    <xf numFmtId="3" fontId="26" fillId="0" borderId="0" xfId="0" applyNumberFormat="1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26" fillId="0" borderId="0" xfId="0" applyNumberFormat="1" applyFont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/>
    </xf>
    <xf numFmtId="3" fontId="14" fillId="0" borderId="0" xfId="42" applyNumberFormat="1" applyFont="1" applyFill="1" applyBorder="1" applyAlignment="1">
      <alignment horizontal="right"/>
    </xf>
    <xf numFmtId="168" fontId="0" fillId="0" borderId="10" xfId="42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3" fontId="0" fillId="0" borderId="18" xfId="42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3" fontId="0" fillId="0" borderId="11" xfId="42" applyNumberFormat="1" applyFont="1" applyFill="1" applyBorder="1" applyAlignment="1">
      <alignment horizontal="right" readingOrder="1"/>
    </xf>
    <xf numFmtId="3" fontId="0" fillId="0" borderId="0" xfId="42" applyNumberFormat="1" applyFont="1" applyFill="1" applyBorder="1" applyAlignment="1">
      <alignment horizontal="right" readingOrder="1"/>
    </xf>
    <xf numFmtId="49" fontId="0" fillId="0" borderId="0" xfId="0" applyNumberFormat="1" applyFont="1" applyAlignment="1">
      <alignment horizontal="left" wrapText="1" readingOrder="1"/>
    </xf>
    <xf numFmtId="0" fontId="0" fillId="0" borderId="0" xfId="0" applyFont="1" applyAlignment="1">
      <alignment horizontal="center" readingOrder="1"/>
    </xf>
    <xf numFmtId="44" fontId="8" fillId="0" borderId="0" xfId="42" applyNumberFormat="1" applyFont="1" applyFill="1" applyAlignment="1">
      <alignment horizontal="right"/>
    </xf>
    <xf numFmtId="44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 horizontal="right" wrapText="1" readingOrder="1"/>
    </xf>
    <xf numFmtId="0" fontId="0" fillId="0" borderId="0" xfId="0" applyFont="1" applyAlignment="1">
      <alignment horizontal="left" wrapText="1" readingOrder="1"/>
    </xf>
    <xf numFmtId="3" fontId="0" fillId="0" borderId="0" xfId="42" applyNumberFormat="1" applyFont="1" applyFill="1" applyAlignment="1">
      <alignment horizontal="right" readingOrder="1"/>
    </xf>
    <xf numFmtId="49" fontId="0" fillId="0" borderId="14" xfId="0" applyNumberFormat="1" applyFont="1" applyBorder="1" applyAlignment="1">
      <alignment horizontal="left" wrapText="1" readingOrder="1"/>
    </xf>
    <xf numFmtId="3" fontId="2" fillId="0" borderId="0" xfId="42" applyNumberFormat="1" applyFont="1" applyFill="1" applyBorder="1" applyAlignment="1">
      <alignment horizontal="right" readingOrder="1"/>
    </xf>
    <xf numFmtId="49" fontId="2" fillId="0" borderId="0" xfId="0" applyNumberFormat="1" applyFont="1" applyAlignment="1">
      <alignment horizontal="left" wrapText="1" readingOrder="1"/>
    </xf>
    <xf numFmtId="49" fontId="0" fillId="0" borderId="10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horizontal="left" wrapText="1" readingOrder="1"/>
    </xf>
    <xf numFmtId="3" fontId="0" fillId="0" borderId="10" xfId="42" applyNumberFormat="1" applyFont="1" applyFill="1" applyBorder="1" applyAlignment="1">
      <alignment horizontal="right" readingOrder="1"/>
    </xf>
    <xf numFmtId="49" fontId="0" fillId="0" borderId="11" xfId="0" applyNumberFormat="1" applyFont="1" applyBorder="1" applyAlignment="1">
      <alignment wrapText="1"/>
    </xf>
    <xf numFmtId="0" fontId="8" fillId="0" borderId="0" xfId="0" applyFont="1" applyAlignment="1">
      <alignment horizontal="right" wrapText="1" readingOrder="1"/>
    </xf>
    <xf numFmtId="0" fontId="8" fillId="0" borderId="0" xfId="0" applyFont="1" applyAlignment="1">
      <alignment horizontal="left" wrapText="1" readingOrder="1"/>
    </xf>
    <xf numFmtId="3" fontId="8" fillId="0" borderId="0" xfId="42" applyNumberFormat="1" applyFont="1" applyFill="1" applyAlignment="1">
      <alignment horizontal="right" readingOrder="1"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16" xfId="42" applyNumberFormat="1" applyFont="1" applyFill="1" applyBorder="1" applyAlignment="1">
      <alignment horizontal="right" readingOrder="1"/>
    </xf>
    <xf numFmtId="3" fontId="0" fillId="0" borderId="13" xfId="42" applyNumberFormat="1" applyFont="1" applyFill="1" applyBorder="1" applyAlignment="1">
      <alignment horizontal="right" readingOrder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3" fontId="2" fillId="0" borderId="18" xfId="42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readingOrder="1"/>
    </xf>
    <xf numFmtId="0" fontId="0" fillId="0" borderId="11" xfId="0" applyFont="1" applyBorder="1" applyAlignment="1">
      <alignment horizontal="center" readingOrder="1"/>
    </xf>
    <xf numFmtId="49" fontId="3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49" fontId="13" fillId="0" borderId="18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left" wrapText="1"/>
    </xf>
    <xf numFmtId="49" fontId="10" fillId="0" borderId="18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49" fontId="5" fillId="0" borderId="0" xfId="0" applyNumberFormat="1" applyFont="1" applyAlignment="1">
      <alignment wrapText="1"/>
    </xf>
    <xf numFmtId="3" fontId="5" fillId="0" borderId="0" xfId="42" applyNumberFormat="1" applyFont="1" applyFill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3" fontId="0" fillId="0" borderId="13" xfId="42" applyNumberFormat="1" applyFont="1" applyFill="1" applyBorder="1" applyAlignment="1">
      <alignment horizontal="right"/>
    </xf>
    <xf numFmtId="3" fontId="0" fillId="0" borderId="17" xfId="42" applyNumberFormat="1" applyFont="1" applyFill="1" applyBorder="1" applyAlignment="1">
      <alignment horizontal="righ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6"/>
    </xf>
    <xf numFmtId="49" fontId="5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right" wrapText="1" readingOrder="1"/>
    </xf>
    <xf numFmtId="166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49" fontId="36" fillId="0" borderId="0" xfId="0" applyNumberFormat="1" applyFont="1" applyAlignment="1">
      <alignment horizontal="left"/>
    </xf>
    <xf numFmtId="0" fontId="111" fillId="0" borderId="0" xfId="0" applyFont="1" applyAlignment="1">
      <alignment/>
    </xf>
    <xf numFmtId="1" fontId="0" fillId="0" borderId="13" xfId="42" applyNumberFormat="1" applyFont="1" applyFill="1" applyBorder="1" applyAlignment="1">
      <alignment horizontal="right" readingOrder="1"/>
    </xf>
    <xf numFmtId="44" fontId="0" fillId="0" borderId="0" xfId="0" applyNumberFormat="1" applyFont="1" applyAlignment="1">
      <alignment/>
    </xf>
    <xf numFmtId="0" fontId="26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Alignment="1">
      <alignment horizontal="left" wrapText="1" readingOrder="1"/>
    </xf>
    <xf numFmtId="49" fontId="8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left" wrapText="1" readingOrder="1"/>
    </xf>
    <xf numFmtId="3" fontId="0" fillId="0" borderId="11" xfId="44" applyNumberFormat="1" applyFont="1" applyFill="1" applyBorder="1" applyAlignment="1">
      <alignment horizontal="right" readingOrder="1"/>
    </xf>
    <xf numFmtId="3" fontId="0" fillId="0" borderId="10" xfId="44" applyNumberFormat="1" applyFont="1" applyFill="1" applyBorder="1" applyAlignment="1">
      <alignment horizontal="right" readingOrder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3" fontId="2" fillId="0" borderId="0" xfId="44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3" fontId="0" fillId="0" borderId="10" xfId="44" applyNumberFormat="1" applyFont="1" applyFill="1" applyBorder="1" applyAlignment="1">
      <alignment horizontal="right"/>
    </xf>
    <xf numFmtId="3" fontId="0" fillId="0" borderId="0" xfId="44" applyNumberFormat="1" applyFont="1" applyFill="1" applyBorder="1" applyAlignment="1">
      <alignment horizontal="right"/>
    </xf>
    <xf numFmtId="3" fontId="0" fillId="0" borderId="11" xfId="44" applyNumberFormat="1" applyFont="1" applyFill="1" applyBorder="1" applyAlignment="1">
      <alignment horizontal="right"/>
    </xf>
    <xf numFmtId="3" fontId="0" fillId="0" borderId="17" xfId="44" applyNumberFormat="1" applyFont="1" applyFill="1" applyBorder="1" applyAlignment="1">
      <alignment horizontal="right"/>
    </xf>
    <xf numFmtId="3" fontId="0" fillId="0" borderId="18" xfId="44" applyNumberFormat="1" applyFont="1" applyFill="1" applyBorder="1" applyAlignment="1">
      <alignment horizontal="right"/>
    </xf>
    <xf numFmtId="3" fontId="0" fillId="0" borderId="16" xfId="44" applyNumberFormat="1" applyFont="1" applyFill="1" applyBorder="1" applyAlignment="1">
      <alignment horizontal="right"/>
    </xf>
    <xf numFmtId="3" fontId="0" fillId="0" borderId="13" xfId="44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65">
      <alignment/>
      <protection/>
    </xf>
    <xf numFmtId="2" fontId="0" fillId="0" borderId="0" xfId="42" applyNumberFormat="1" applyFont="1" applyFill="1" applyBorder="1" applyAlignment="1">
      <alignment horizontal="right"/>
    </xf>
    <xf numFmtId="2" fontId="0" fillId="0" borderId="18" xfId="42" applyNumberFormat="1" applyFont="1" applyFill="1" applyBorder="1" applyAlignment="1">
      <alignment horizontal="right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49" fontId="2" fillId="34" borderId="0" xfId="0" applyNumberFormat="1" applyFont="1" applyFill="1" applyAlignment="1" applyProtection="1">
      <alignment horizontal="left" vertical="center" textRotation="65" wrapText="1"/>
      <protection locked="0"/>
    </xf>
    <xf numFmtId="49" fontId="7" fillId="34" borderId="0" xfId="0" applyNumberFormat="1" applyFont="1" applyFill="1" applyAlignment="1" applyProtection="1">
      <alignment horizontal="left"/>
      <protection locked="0"/>
    </xf>
    <xf numFmtId="0" fontId="43" fillId="0" borderId="0" xfId="0" applyFont="1" applyAlignment="1">
      <alignment readingOrder="1"/>
    </xf>
    <xf numFmtId="0" fontId="6" fillId="0" borderId="0" xfId="0" applyFont="1" applyAlignment="1">
      <alignment readingOrder="1"/>
    </xf>
    <xf numFmtId="49" fontId="36" fillId="33" borderId="0" xfId="0" applyNumberFormat="1" applyFont="1" applyFill="1" applyAlignment="1" applyProtection="1">
      <alignment horizontal="left"/>
      <protection locked="0"/>
    </xf>
    <xf numFmtId="49" fontId="6" fillId="0" borderId="0" xfId="65" applyNumberFormat="1" applyFont="1">
      <alignment/>
      <protection/>
    </xf>
    <xf numFmtId="49" fontId="8" fillId="0" borderId="0" xfId="65" applyNumberFormat="1" applyFont="1">
      <alignment/>
      <protection/>
    </xf>
    <xf numFmtId="1" fontId="8" fillId="0" borderId="0" xfId="65" applyNumberFormat="1" applyFont="1" applyAlignment="1">
      <alignment horizontal="left" wrapText="1" readingOrder="1"/>
      <protection/>
    </xf>
    <xf numFmtId="0" fontId="8" fillId="0" borderId="0" xfId="65" applyFont="1" applyAlignment="1">
      <alignment horizontal="center" wrapText="1"/>
      <protection/>
    </xf>
    <xf numFmtId="0" fontId="8" fillId="0" borderId="0" xfId="65" applyFont="1" applyAlignment="1">
      <alignment horizontal="left" wrapText="1" readingOrder="1"/>
      <protection/>
    </xf>
    <xf numFmtId="0" fontId="8" fillId="0" borderId="0" xfId="65" applyFont="1" applyAlignment="1">
      <alignment horizontal="center"/>
      <protection/>
    </xf>
    <xf numFmtId="3" fontId="8" fillId="0" borderId="0" xfId="44" applyNumberFormat="1" applyFont="1" applyFill="1" applyBorder="1" applyAlignment="1">
      <alignment horizontal="right" readingOrder="1"/>
    </xf>
    <xf numFmtId="170" fontId="8" fillId="0" borderId="0" xfId="44" applyNumberFormat="1" applyFont="1" applyFill="1" applyBorder="1" applyAlignment="1">
      <alignment horizontal="right" readingOrder="1"/>
    </xf>
    <xf numFmtId="49" fontId="6" fillId="0" borderId="17" xfId="65" applyNumberFormat="1" applyFont="1" applyBorder="1">
      <alignment/>
      <protection/>
    </xf>
    <xf numFmtId="49" fontId="8" fillId="0" borderId="17" xfId="65" applyNumberFormat="1" applyFont="1" applyBorder="1">
      <alignment/>
      <protection/>
    </xf>
    <xf numFmtId="1" fontId="8" fillId="0" borderId="17" xfId="65" applyNumberFormat="1" applyFont="1" applyBorder="1" applyAlignment="1">
      <alignment horizontal="left" wrapText="1" readingOrder="1"/>
      <protection/>
    </xf>
    <xf numFmtId="0" fontId="8" fillId="0" borderId="17" xfId="65" applyFont="1" applyBorder="1" applyAlignment="1">
      <alignment horizontal="center" wrapText="1"/>
      <protection/>
    </xf>
    <xf numFmtId="0" fontId="8" fillId="0" borderId="17" xfId="65" applyFont="1" applyBorder="1" applyAlignment="1">
      <alignment horizontal="left" wrapText="1" readingOrder="1"/>
      <protection/>
    </xf>
    <xf numFmtId="0" fontId="8" fillId="0" borderId="17" xfId="65" applyFont="1" applyBorder="1" applyAlignment="1">
      <alignment horizontal="center"/>
      <protection/>
    </xf>
    <xf numFmtId="3" fontId="8" fillId="0" borderId="17" xfId="44" applyNumberFormat="1" applyFont="1" applyFill="1" applyBorder="1" applyAlignment="1">
      <alignment horizontal="right" readingOrder="1"/>
    </xf>
    <xf numFmtId="170" fontId="8" fillId="0" borderId="17" xfId="44" applyNumberFormat="1" applyFont="1" applyFill="1" applyBorder="1" applyAlignment="1">
      <alignment horizontal="right" readingOrder="1"/>
    </xf>
    <xf numFmtId="0" fontId="26" fillId="0" borderId="0" xfId="0" applyFont="1" applyAlignment="1">
      <alignment horizontal="right" vertical="top" wrapText="1"/>
    </xf>
    <xf numFmtId="0" fontId="0" fillId="0" borderId="0" xfId="65" applyAlignment="1">
      <alignment wrapText="1"/>
      <protection/>
    </xf>
    <xf numFmtId="0" fontId="24" fillId="0" borderId="0" xfId="0" applyFont="1" applyAlignment="1">
      <alignment wrapText="1"/>
    </xf>
    <xf numFmtId="3" fontId="26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left" wrapText="1"/>
    </xf>
    <xf numFmtId="3" fontId="26" fillId="0" borderId="0" xfId="0" applyNumberFormat="1" applyFont="1" applyAlignment="1">
      <alignment wrapText="1"/>
    </xf>
    <xf numFmtId="0" fontId="25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8" fillId="0" borderId="0" xfId="0" applyFont="1" applyAlignment="1">
      <alignment/>
    </xf>
    <xf numFmtId="3" fontId="29" fillId="0" borderId="0" xfId="0" applyNumberFormat="1" applyFont="1" applyAlignment="1">
      <alignment horizontal="right" wrapText="1"/>
    </xf>
    <xf numFmtId="0" fontId="26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13" xfId="0" applyNumberFormat="1" applyFont="1" applyBorder="1" applyAlignment="1">
      <alignment horizontal="center"/>
    </xf>
    <xf numFmtId="0" fontId="48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3" fontId="8" fillId="0" borderId="0" xfId="44" applyNumberFormat="1" applyFont="1" applyFill="1" applyBorder="1" applyAlignment="1">
      <alignment horizontal="right"/>
    </xf>
    <xf numFmtId="49" fontId="36" fillId="0" borderId="0" xfId="0" applyNumberFormat="1" applyFont="1" applyAlignment="1" applyProtection="1">
      <alignment horizontal="left"/>
      <protection locked="0"/>
    </xf>
    <xf numFmtId="4" fontId="0" fillId="0" borderId="11" xfId="44" applyNumberFormat="1" applyFont="1" applyFill="1" applyBorder="1" applyAlignment="1">
      <alignment horizontal="right"/>
    </xf>
    <xf numFmtId="49" fontId="17" fillId="0" borderId="0" xfId="0" applyNumberFormat="1" applyFont="1" applyAlignment="1">
      <alignment horizontal="center"/>
    </xf>
    <xf numFmtId="0" fontId="112" fillId="0" borderId="0" xfId="0" applyFont="1" applyAlignment="1">
      <alignment horizontal="center" vertical="center"/>
    </xf>
    <xf numFmtId="3" fontId="0" fillId="0" borderId="15" xfId="42" applyNumberFormat="1" applyFont="1" applyFill="1" applyBorder="1" applyAlignment="1">
      <alignment horizontal="right"/>
    </xf>
    <xf numFmtId="3" fontId="0" fillId="0" borderId="14" xfId="42" applyNumberFormat="1" applyFont="1" applyFill="1" applyBorder="1" applyAlignment="1">
      <alignment horizontal="right"/>
    </xf>
    <xf numFmtId="3" fontId="0" fillId="0" borderId="19" xfId="44" applyNumberFormat="1" applyFont="1" applyFill="1" applyBorder="1" applyAlignment="1">
      <alignment horizontal="right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113" fillId="0" borderId="0" xfId="0" applyFont="1" applyAlignment="1">
      <alignment vertical="center"/>
    </xf>
    <xf numFmtId="49" fontId="1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3" fontId="2" fillId="0" borderId="17" xfId="44" applyNumberFormat="1" applyFont="1" applyFill="1" applyBorder="1" applyAlignment="1">
      <alignment horizontal="right"/>
    </xf>
    <xf numFmtId="49" fontId="2" fillId="0" borderId="0" xfId="0" applyNumberFormat="1" applyFont="1" applyAlignment="1">
      <alignment wrapText="1"/>
    </xf>
    <xf numFmtId="4" fontId="0" fillId="0" borderId="10" xfId="44" applyNumberFormat="1" applyFont="1" applyFill="1" applyBorder="1" applyAlignment="1">
      <alignment horizontal="right"/>
    </xf>
    <xf numFmtId="4" fontId="0" fillId="0" borderId="0" xfId="44" applyNumberFormat="1" applyFont="1" applyFill="1" applyBorder="1" applyAlignment="1">
      <alignment horizontal="right"/>
    </xf>
    <xf numFmtId="4" fontId="0" fillId="0" borderId="17" xfId="44" applyNumberFormat="1" applyFont="1" applyFill="1" applyBorder="1" applyAlignment="1">
      <alignment horizontal="right"/>
    </xf>
    <xf numFmtId="0" fontId="113" fillId="33" borderId="0" xfId="0" applyFont="1" applyFill="1" applyAlignment="1">
      <alignment horizontal="left" vertical="center"/>
    </xf>
    <xf numFmtId="0" fontId="113" fillId="33" borderId="0" xfId="0" applyFont="1" applyFill="1" applyAlignment="1">
      <alignment vertical="center"/>
    </xf>
    <xf numFmtId="0" fontId="0" fillId="33" borderId="11" xfId="0" applyFont="1" applyFill="1" applyBorder="1" applyAlignment="1">
      <alignment/>
    </xf>
    <xf numFmtId="3" fontId="0" fillId="0" borderId="11" xfId="46" applyNumberFormat="1" applyFont="1" applyFill="1" applyBorder="1" applyAlignment="1">
      <alignment horizontal="right" readingOrder="1"/>
    </xf>
    <xf numFmtId="3" fontId="0" fillId="0" borderId="11" xfId="46" applyNumberFormat="1" applyFont="1" applyFill="1" applyBorder="1" applyAlignment="1">
      <alignment horizontal="right"/>
    </xf>
    <xf numFmtId="49" fontId="3" fillId="34" borderId="0" xfId="0" applyNumberFormat="1" applyFont="1" applyFill="1" applyAlignment="1" applyProtection="1">
      <alignment horizontal="center" vertical="center" wrapText="1" readingOrder="1"/>
      <protection locked="0"/>
    </xf>
    <xf numFmtId="49" fontId="3" fillId="34" borderId="0" xfId="0" applyNumberFormat="1" applyFont="1" applyFill="1" applyAlignment="1" applyProtection="1">
      <alignment horizontal="left" vertical="center" wrapText="1" readingOrder="1"/>
      <protection locked="0"/>
    </xf>
    <xf numFmtId="0" fontId="3" fillId="34" borderId="0" xfId="0" applyFont="1" applyFill="1" applyAlignment="1" applyProtection="1">
      <alignment horizontal="center" vertical="center" wrapText="1" readingOrder="1"/>
      <protection locked="0"/>
    </xf>
    <xf numFmtId="3" fontId="3" fillId="34" borderId="0" xfId="42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14" xfId="0" applyNumberFormat="1" applyFont="1" applyBorder="1" applyAlignment="1">
      <alignment vertical="center" wrapText="1"/>
    </xf>
    <xf numFmtId="49" fontId="0" fillId="0" borderId="14" xfId="70" applyNumberFormat="1" applyBorder="1" applyAlignment="1">
      <alignment horizontal="left" wrapText="1" readingOrder="1"/>
      <protection/>
    </xf>
    <xf numFmtId="49" fontId="36" fillId="34" borderId="0" xfId="0" applyNumberFormat="1" applyFont="1" applyFill="1" applyAlignment="1">
      <alignment/>
    </xf>
    <xf numFmtId="49" fontId="10" fillId="0" borderId="0" xfId="70" applyNumberFormat="1" applyFont="1">
      <alignment/>
      <protection/>
    </xf>
    <xf numFmtId="3" fontId="0" fillId="0" borderId="10" xfId="47" applyNumberFormat="1" applyFont="1" applyFill="1" applyBorder="1" applyAlignment="1">
      <alignment horizontal="right" readingOrder="1"/>
    </xf>
    <xf numFmtId="3" fontId="0" fillId="0" borderId="16" xfId="47" applyNumberFormat="1" applyFont="1" applyFill="1" applyBorder="1" applyAlignment="1">
      <alignment horizontal="right" readingOrder="1"/>
    </xf>
    <xf numFmtId="3" fontId="0" fillId="0" borderId="11" xfId="47" applyNumberFormat="1" applyFont="1" applyFill="1" applyBorder="1" applyAlignment="1">
      <alignment horizontal="right" readingOrder="1"/>
    </xf>
    <xf numFmtId="49" fontId="20" fillId="0" borderId="0" xfId="0" applyNumberFormat="1" applyFont="1" applyAlignment="1">
      <alignment/>
    </xf>
    <xf numFmtId="49" fontId="20" fillId="0" borderId="0" xfId="66" applyNumberFormat="1" applyFont="1" applyAlignment="1">
      <alignment horizontal="left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Alignment="1">
      <alignment horizontal="center" wrapText="1" readingOrder="1"/>
      <protection/>
    </xf>
    <xf numFmtId="0" fontId="8" fillId="0" borderId="0" xfId="66" applyFont="1" applyAlignment="1">
      <alignment horizontal="left" wrapText="1" readingOrder="1"/>
      <protection/>
    </xf>
    <xf numFmtId="0" fontId="8" fillId="0" borderId="0" xfId="66" applyFont="1" applyAlignment="1">
      <alignment horizontal="center"/>
      <protection/>
    </xf>
    <xf numFmtId="3" fontId="8" fillId="0" borderId="0" xfId="46" applyNumberFormat="1" applyFont="1" applyFill="1" applyBorder="1" applyAlignment="1">
      <alignment horizontal="right"/>
    </xf>
    <xf numFmtId="169" fontId="8" fillId="0" borderId="0" xfId="52" applyNumberFormat="1" applyFont="1" applyFill="1" applyBorder="1" applyAlignment="1">
      <alignment/>
    </xf>
    <xf numFmtId="49" fontId="0" fillId="0" borderId="0" xfId="66" applyNumberFormat="1" applyFont="1">
      <alignment/>
      <protection/>
    </xf>
    <xf numFmtId="49" fontId="10" fillId="0" borderId="0" xfId="66" applyNumberFormat="1" applyFont="1">
      <alignment/>
      <protection/>
    </xf>
    <xf numFmtId="0" fontId="0" fillId="0" borderId="0" xfId="66" applyFont="1" applyAlignment="1">
      <alignment horizontal="left" wrapText="1" readingOrder="1"/>
      <protection/>
    </xf>
    <xf numFmtId="0" fontId="0" fillId="0" borderId="0" xfId="66" applyFont="1" applyAlignment="1">
      <alignment horizontal="center"/>
      <protection/>
    </xf>
    <xf numFmtId="3" fontId="0" fillId="0" borderId="0" xfId="46" applyNumberFormat="1" applyFont="1" applyFill="1" applyBorder="1" applyAlignment="1">
      <alignment horizontal="right"/>
    </xf>
    <xf numFmtId="169" fontId="0" fillId="0" borderId="0" xfId="52" applyNumberFormat="1" applyFont="1" applyFill="1" applyBorder="1" applyAlignment="1">
      <alignment/>
    </xf>
    <xf numFmtId="49" fontId="49" fillId="0" borderId="0" xfId="66" applyNumberFormat="1" applyFont="1" applyAlignment="1">
      <alignment horizontal="left"/>
      <protection/>
    </xf>
    <xf numFmtId="0" fontId="8" fillId="0" borderId="0" xfId="66" applyFont="1">
      <alignment/>
      <protection/>
    </xf>
    <xf numFmtId="3" fontId="0" fillId="0" borderId="0" xfId="46" applyNumberFormat="1" applyFont="1" applyFill="1" applyBorder="1" applyAlignment="1">
      <alignment/>
    </xf>
    <xf numFmtId="0" fontId="3" fillId="0" borderId="0" xfId="66" applyFont="1" applyAlignment="1">
      <alignment wrapText="1"/>
      <protection/>
    </xf>
    <xf numFmtId="0" fontId="0" fillId="0" borderId="13" xfId="66" applyFont="1" applyBorder="1" applyAlignment="1">
      <alignment horizontal="center" readingOrder="1"/>
      <protection/>
    </xf>
    <xf numFmtId="49" fontId="14" fillId="0" borderId="17" xfId="0" applyNumberFormat="1" applyFont="1" applyBorder="1" applyAlignment="1">
      <alignment wrapText="1"/>
    </xf>
    <xf numFmtId="0" fontId="0" fillId="0" borderId="11" xfId="66" applyFont="1" applyBorder="1" applyAlignment="1">
      <alignment horizontal="center"/>
      <protection/>
    </xf>
    <xf numFmtId="165" fontId="0" fillId="0" borderId="11" xfId="46" applyNumberFormat="1" applyFont="1" applyFill="1" applyBorder="1" applyAlignment="1">
      <alignment horizontal="right"/>
    </xf>
    <xf numFmtId="0" fontId="68" fillId="0" borderId="0" xfId="66" applyFont="1">
      <alignment/>
      <protection/>
    </xf>
    <xf numFmtId="1" fontId="8" fillId="0" borderId="0" xfId="46" applyNumberFormat="1" applyFont="1" applyFill="1" applyBorder="1" applyAlignment="1">
      <alignment horizontal="right"/>
    </xf>
    <xf numFmtId="1" fontId="0" fillId="0" borderId="0" xfId="46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 readingOrder="1"/>
    </xf>
    <xf numFmtId="0" fontId="0" fillId="0" borderId="1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 readingOrder="1"/>
    </xf>
    <xf numFmtId="49" fontId="0" fillId="0" borderId="14" xfId="0" applyNumberFormat="1" applyFont="1" applyBorder="1" applyAlignment="1">
      <alignment horizontal="left" vertical="center" wrapText="1" readingOrder="1"/>
    </xf>
    <xf numFmtId="49" fontId="20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25" fillId="33" borderId="0" xfId="0" applyFont="1" applyFill="1" applyAlignment="1">
      <alignment wrapText="1"/>
    </xf>
    <xf numFmtId="49" fontId="36" fillId="33" borderId="0" xfId="0" applyNumberFormat="1" applyFont="1" applyFill="1" applyAlignment="1">
      <alignment/>
    </xf>
    <xf numFmtId="49" fontId="53" fillId="0" borderId="0" xfId="0" applyNumberFormat="1" applyFont="1" applyAlignment="1">
      <alignment/>
    </xf>
    <xf numFmtId="1" fontId="0" fillId="0" borderId="0" xfId="0" applyNumberFormat="1" applyFont="1" applyAlignment="1">
      <alignment horizontal="right" readingOrder="1"/>
    </xf>
    <xf numFmtId="3" fontId="0" fillId="0" borderId="0" xfId="48" applyNumberFormat="1" applyFont="1" applyFill="1" applyBorder="1" applyAlignment="1">
      <alignment horizontal="right"/>
    </xf>
    <xf numFmtId="0" fontId="0" fillId="0" borderId="0" xfId="70" applyAlignment="1">
      <alignment horizontal="center"/>
      <protection/>
    </xf>
    <xf numFmtId="3" fontId="0" fillId="0" borderId="0" xfId="47" applyNumberFormat="1" applyFont="1" applyFill="1" applyBorder="1" applyAlignment="1">
      <alignment horizontal="right" readingOrder="1"/>
    </xf>
    <xf numFmtId="0" fontId="0" fillId="0" borderId="0" xfId="70" applyAlignment="1">
      <alignment horizontal="left" wrapText="1" readingOrder="1"/>
      <protection/>
    </xf>
    <xf numFmtId="0" fontId="0" fillId="0" borderId="0" xfId="69" applyFont="1">
      <alignment/>
      <protection/>
    </xf>
    <xf numFmtId="1" fontId="0" fillId="0" borderId="0" xfId="69" applyNumberFormat="1" applyFont="1" applyAlignment="1">
      <alignment horizontal="left" wrapText="1" readingOrder="1"/>
      <protection/>
    </xf>
    <xf numFmtId="0" fontId="0" fillId="0" borderId="0" xfId="69" applyFont="1" applyAlignment="1">
      <alignment horizontal="center" wrapText="1"/>
      <protection/>
    </xf>
    <xf numFmtId="0" fontId="0" fillId="0" borderId="0" xfId="69" applyFont="1" applyAlignment="1">
      <alignment horizontal="left" wrapText="1" readingOrder="1"/>
      <protection/>
    </xf>
    <xf numFmtId="0" fontId="0" fillId="0" borderId="0" xfId="69" applyFont="1" applyAlignment="1">
      <alignment horizontal="center"/>
      <protection/>
    </xf>
    <xf numFmtId="3" fontId="0" fillId="0" borderId="0" xfId="46" applyNumberFormat="1" applyFont="1" applyFill="1" applyAlignment="1">
      <alignment horizontal="right" readingOrder="1"/>
    </xf>
    <xf numFmtId="49" fontId="10" fillId="0" borderId="0" xfId="69" applyNumberFormat="1" applyFont="1">
      <alignment/>
      <protection/>
    </xf>
    <xf numFmtId="0" fontId="0" fillId="0" borderId="13" xfId="69" applyFont="1" applyBorder="1" applyAlignment="1">
      <alignment horizontal="center" wrapText="1"/>
      <protection/>
    </xf>
    <xf numFmtId="0" fontId="0" fillId="0" borderId="11" xfId="69" applyFont="1" applyBorder="1" applyAlignment="1">
      <alignment horizontal="center"/>
      <protection/>
    </xf>
    <xf numFmtId="49" fontId="10" fillId="0" borderId="0" xfId="0" applyNumberFormat="1" applyFont="1" applyAlignment="1">
      <alignment horizontal="left" wrapText="1"/>
    </xf>
    <xf numFmtId="1" fontId="0" fillId="0" borderId="0" xfId="70" applyNumberFormat="1" applyAlignment="1">
      <alignment horizontal="left" wrapText="1" readingOrder="1"/>
      <protection/>
    </xf>
    <xf numFmtId="0" fontId="0" fillId="0" borderId="0" xfId="70" applyAlignment="1">
      <alignment horizontal="center" wrapText="1"/>
      <protection/>
    </xf>
    <xf numFmtId="49" fontId="0" fillId="0" borderId="0" xfId="70" applyNumberFormat="1">
      <alignment/>
      <protection/>
    </xf>
    <xf numFmtId="0" fontId="0" fillId="0" borderId="16" xfId="70" applyBorder="1" applyAlignment="1">
      <alignment horizontal="center" wrapText="1"/>
      <protection/>
    </xf>
    <xf numFmtId="49" fontId="0" fillId="0" borderId="15" xfId="70" applyNumberFormat="1" applyBorder="1" applyAlignment="1">
      <alignment horizontal="left" wrapText="1" readingOrder="1"/>
      <protection/>
    </xf>
    <xf numFmtId="0" fontId="0" fillId="0" borderId="13" xfId="70" applyBorder="1" applyAlignment="1">
      <alignment horizontal="center" wrapText="1"/>
      <protection/>
    </xf>
    <xf numFmtId="0" fontId="0" fillId="0" borderId="17" xfId="70" applyBorder="1" applyAlignment="1">
      <alignment horizontal="center"/>
      <protection/>
    </xf>
    <xf numFmtId="3" fontId="0" fillId="0" borderId="17" xfId="47" applyNumberFormat="1" applyFont="1" applyFill="1" applyBorder="1" applyAlignment="1">
      <alignment horizontal="right" readingOrder="1"/>
    </xf>
    <xf numFmtId="49" fontId="10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vertical="top"/>
    </xf>
    <xf numFmtId="49" fontId="17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3" fontId="0" fillId="0" borderId="10" xfId="46" applyNumberFormat="1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14" fillId="0" borderId="20" xfId="65" applyFont="1" applyBorder="1" applyAlignment="1">
      <alignment horizontal="center" vertical="center" wrapText="1"/>
      <protection/>
    </xf>
    <xf numFmtId="0" fontId="114" fillId="0" borderId="21" xfId="65" applyFont="1" applyBorder="1" applyAlignment="1">
      <alignment horizontal="center" vertical="center" wrapText="1"/>
      <protection/>
    </xf>
    <xf numFmtId="0" fontId="114" fillId="0" borderId="22" xfId="65" applyFont="1" applyBorder="1" applyAlignment="1">
      <alignment horizontal="center" vertical="center" wrapText="1"/>
      <protection/>
    </xf>
    <xf numFmtId="0" fontId="114" fillId="0" borderId="23" xfId="65" applyFont="1" applyBorder="1" applyAlignment="1">
      <alignment horizontal="center" vertical="center" wrapText="1"/>
      <protection/>
    </xf>
    <xf numFmtId="0" fontId="114" fillId="0" borderId="24" xfId="65" applyFont="1" applyBorder="1" applyAlignment="1">
      <alignment horizontal="center" vertical="center" wrapText="1"/>
      <protection/>
    </xf>
    <xf numFmtId="0" fontId="114" fillId="0" borderId="25" xfId="65" applyFont="1" applyBorder="1" applyAlignment="1">
      <alignment horizontal="center" vertical="center" wrapText="1"/>
      <protection/>
    </xf>
    <xf numFmtId="0" fontId="114" fillId="0" borderId="26" xfId="65" applyFont="1" applyBorder="1" applyAlignment="1">
      <alignment horizontal="center" vertical="center" wrapText="1"/>
      <protection/>
    </xf>
    <xf numFmtId="0" fontId="114" fillId="0" borderId="27" xfId="65" applyFont="1" applyBorder="1" applyAlignment="1">
      <alignment horizontal="center" vertical="center" wrapText="1"/>
      <protection/>
    </xf>
    <xf numFmtId="0" fontId="56" fillId="35" borderId="19" xfId="65" applyFont="1" applyFill="1" applyBorder="1" applyAlignment="1">
      <alignment horizontal="center" wrapText="1"/>
      <protection/>
    </xf>
    <xf numFmtId="49" fontId="36" fillId="0" borderId="0" xfId="66" applyNumberFormat="1" applyFont="1" applyAlignment="1">
      <alignment horizontal="left"/>
      <protection/>
    </xf>
    <xf numFmtId="0" fontId="25" fillId="0" borderId="0" xfId="0" applyFont="1" applyAlignment="1">
      <alignment horizontal="left" vertical="top" wrapText="1"/>
    </xf>
    <xf numFmtId="0" fontId="51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9" fontId="2" fillId="0" borderId="18" xfId="0" applyNumberFormat="1" applyFont="1" applyBorder="1" applyAlignment="1">
      <alignment/>
    </xf>
    <xf numFmtId="3" fontId="0" fillId="0" borderId="14" xfId="44" applyNumberFormat="1" applyFont="1" applyFill="1" applyBorder="1" applyAlignment="1">
      <alignment horizontal="right"/>
    </xf>
    <xf numFmtId="0" fontId="57" fillId="0" borderId="21" xfId="65" applyFont="1" applyBorder="1" applyAlignment="1">
      <alignment horizontal="center" vertical="center" wrapText="1"/>
      <protection/>
    </xf>
    <xf numFmtId="0" fontId="57" fillId="0" borderId="25" xfId="65" applyFont="1" applyBorder="1" applyAlignment="1">
      <alignment horizontal="center" vertical="center" wrapText="1"/>
      <protection/>
    </xf>
    <xf numFmtId="0" fontId="57" fillId="0" borderId="24" xfId="65" applyFont="1" applyBorder="1" applyAlignment="1">
      <alignment horizontal="center" vertical="center" wrapText="1"/>
      <protection/>
    </xf>
    <xf numFmtId="0" fontId="57" fillId="0" borderId="27" xfId="65" applyFont="1" applyBorder="1" applyAlignment="1">
      <alignment horizontal="center" vertical="center" wrapText="1"/>
      <protection/>
    </xf>
    <xf numFmtId="49" fontId="0" fillId="0" borderId="17" xfId="0" applyNumberFormat="1" applyFont="1" applyBorder="1" applyAlignment="1">
      <alignment vertical="center" wrapText="1"/>
    </xf>
    <xf numFmtId="165" fontId="0" fillId="0" borderId="11" xfId="42" applyNumberFormat="1" applyFont="1" applyFill="1" applyBorder="1" applyAlignment="1">
      <alignment horizontal="right" readingOrder="1"/>
    </xf>
    <xf numFmtId="166" fontId="0" fillId="0" borderId="10" xfId="42" applyNumberFormat="1" applyFont="1" applyFill="1" applyBorder="1" applyAlignment="1">
      <alignment horizontal="right" readingOrder="1"/>
    </xf>
    <xf numFmtId="166" fontId="0" fillId="0" borderId="11" xfId="42" applyNumberFormat="1" applyFont="1" applyFill="1" applyBorder="1" applyAlignment="1">
      <alignment horizontal="right" readingOrder="1"/>
    </xf>
    <xf numFmtId="0" fontId="33" fillId="0" borderId="0" xfId="0" applyFont="1" applyAlignment="1">
      <alignment horizontal="center" wrapText="1"/>
    </xf>
    <xf numFmtId="49" fontId="2" fillId="0" borderId="0" xfId="66" applyNumberFormat="1" applyFont="1" applyAlignment="1">
      <alignment horizontal="left" textRotation="65" wrapText="1"/>
      <protection/>
    </xf>
    <xf numFmtId="49" fontId="3" fillId="0" borderId="19" xfId="66" applyNumberFormat="1" applyFont="1" applyBorder="1" applyAlignment="1">
      <alignment horizontal="center" wrapText="1"/>
      <protection/>
    </xf>
    <xf numFmtId="0" fontId="3" fillId="0" borderId="19" xfId="66" applyFont="1" applyBorder="1" applyAlignment="1">
      <alignment horizontal="center" wrapText="1"/>
      <protection/>
    </xf>
    <xf numFmtId="3" fontId="3" fillId="0" borderId="19" xfId="46" applyNumberFormat="1" applyFont="1" applyFill="1" applyBorder="1" applyAlignment="1">
      <alignment horizontal="center" wrapText="1"/>
    </xf>
    <xf numFmtId="0" fontId="4" fillId="0" borderId="0" xfId="66" applyFont="1" applyAlignment="1">
      <alignment wrapText="1"/>
      <protection/>
    </xf>
    <xf numFmtId="0" fontId="93" fillId="0" borderId="0" xfId="66">
      <alignment/>
      <protection/>
    </xf>
    <xf numFmtId="49" fontId="2" fillId="0" borderId="0" xfId="66" applyNumberFormat="1" applyFont="1" applyAlignment="1" applyProtection="1">
      <alignment horizontal="left" vertical="center" textRotation="65" wrapText="1"/>
      <protection locked="0"/>
    </xf>
    <xf numFmtId="49" fontId="3" fillId="0" borderId="0" xfId="66" applyNumberFormat="1" applyFont="1" applyAlignment="1" applyProtection="1">
      <alignment horizontal="center" vertical="center" wrapText="1" readingOrder="1"/>
      <protection locked="0"/>
    </xf>
    <xf numFmtId="49" fontId="3" fillId="0" borderId="0" xfId="66" applyNumberFormat="1" applyFont="1" applyAlignment="1" applyProtection="1">
      <alignment horizontal="left" vertical="center" wrapText="1" readingOrder="1"/>
      <protection locked="0"/>
    </xf>
    <xf numFmtId="0" fontId="3" fillId="0" borderId="0" xfId="66" applyFont="1" applyAlignment="1" applyProtection="1">
      <alignment horizontal="center" vertical="center" wrapText="1" readingOrder="1"/>
      <protection locked="0"/>
    </xf>
    <xf numFmtId="165" fontId="3" fillId="0" borderId="0" xfId="46" applyNumberFormat="1" applyFont="1" applyFill="1" applyAlignment="1" applyProtection="1">
      <alignment horizontal="center" vertical="center" wrapText="1" readingOrder="1"/>
      <protection locked="0"/>
    </xf>
    <xf numFmtId="3" fontId="3" fillId="0" borderId="0" xfId="46" applyNumberFormat="1" applyFont="1" applyFill="1" applyAlignment="1" applyProtection="1">
      <alignment horizontal="center" vertical="center" wrapText="1" readingOrder="1"/>
      <protection locked="0"/>
    </xf>
    <xf numFmtId="49" fontId="7" fillId="0" borderId="0" xfId="66" applyNumberFormat="1" applyFont="1" applyAlignment="1" applyProtection="1">
      <alignment horizontal="left"/>
      <protection locked="0"/>
    </xf>
    <xf numFmtId="0" fontId="8" fillId="0" borderId="0" xfId="66" applyFont="1" applyProtection="1">
      <alignment/>
      <protection locked="0"/>
    </xf>
    <xf numFmtId="0" fontId="8" fillId="0" borderId="0" xfId="66" applyFont="1" applyAlignment="1" applyProtection="1">
      <alignment wrapText="1"/>
      <protection locked="0"/>
    </xf>
    <xf numFmtId="0" fontId="8" fillId="0" borderId="0" xfId="66" applyFont="1" applyAlignment="1" applyProtection="1">
      <alignment horizontal="center" wrapText="1" readingOrder="1"/>
      <protection locked="0"/>
    </xf>
    <xf numFmtId="0" fontId="8" fillId="0" borderId="0" xfId="66" applyFont="1" applyAlignment="1" applyProtection="1">
      <alignment horizontal="left" wrapText="1" readingOrder="1"/>
      <protection locked="0"/>
    </xf>
    <xf numFmtId="0" fontId="8" fillId="0" borderId="0" xfId="66" applyFont="1" applyAlignment="1" applyProtection="1">
      <alignment horizontal="center"/>
      <protection locked="0"/>
    </xf>
    <xf numFmtId="165" fontId="8" fillId="0" borderId="0" xfId="46" applyNumberFormat="1" applyFont="1" applyFill="1" applyAlignment="1" applyProtection="1">
      <alignment horizontal="right"/>
      <protection locked="0"/>
    </xf>
    <xf numFmtId="3" fontId="8" fillId="0" borderId="0" xfId="46" applyNumberFormat="1" applyFont="1" applyFill="1" applyAlignment="1" applyProtection="1">
      <alignment horizontal="right"/>
      <protection locked="0"/>
    </xf>
    <xf numFmtId="49" fontId="0" fillId="0" borderId="0" xfId="66" applyNumberFormat="1" applyFont="1" applyProtection="1">
      <alignment/>
      <protection locked="0"/>
    </xf>
    <xf numFmtId="49" fontId="10" fillId="0" borderId="0" xfId="66" applyNumberFormat="1" applyFont="1" applyProtection="1">
      <alignment/>
      <protection locked="0"/>
    </xf>
    <xf numFmtId="0" fontId="0" fillId="0" borderId="0" xfId="66" applyFont="1" applyAlignment="1" applyProtection="1">
      <alignment wrapText="1"/>
      <protection locked="0"/>
    </xf>
    <xf numFmtId="0" fontId="0" fillId="0" borderId="0" xfId="66" applyFont="1" applyAlignment="1" applyProtection="1">
      <alignment horizontal="center" wrapText="1" readingOrder="1"/>
      <protection locked="0"/>
    </xf>
    <xf numFmtId="0" fontId="0" fillId="0" borderId="0" xfId="66" applyFont="1" applyAlignment="1" applyProtection="1">
      <alignment horizontal="left" wrapText="1" readingOrder="1"/>
      <protection locked="0"/>
    </xf>
    <xf numFmtId="0" fontId="0" fillId="0" borderId="0" xfId="66" applyFont="1" applyAlignment="1" applyProtection="1">
      <alignment horizontal="center"/>
      <protection locked="0"/>
    </xf>
    <xf numFmtId="165" fontId="0" fillId="0" borderId="0" xfId="46" applyNumberFormat="1" applyFont="1" applyFill="1" applyAlignment="1" applyProtection="1">
      <alignment horizontal="right"/>
      <protection locked="0"/>
    </xf>
    <xf numFmtId="3" fontId="0" fillId="0" borderId="0" xfId="46" applyNumberFormat="1" applyFont="1" applyFill="1" applyAlignment="1" applyProtection="1">
      <alignment horizontal="right"/>
      <protection locked="0"/>
    </xf>
    <xf numFmtId="0" fontId="0" fillId="0" borderId="13" xfId="66" applyFont="1" applyBorder="1" applyAlignment="1" applyProtection="1">
      <alignment horizontal="center" wrapText="1"/>
      <protection locked="0"/>
    </xf>
    <xf numFmtId="49" fontId="0" fillId="0" borderId="17" xfId="66" applyNumberFormat="1" applyFont="1" applyBorder="1" applyAlignment="1" applyProtection="1">
      <alignment horizontal="left" wrapText="1" readingOrder="1"/>
      <protection locked="0"/>
    </xf>
    <xf numFmtId="0" fontId="0" fillId="0" borderId="11" xfId="66" applyFont="1" applyBorder="1" applyAlignment="1" applyProtection="1">
      <alignment horizontal="center"/>
      <protection locked="0"/>
    </xf>
    <xf numFmtId="165" fontId="0" fillId="0" borderId="11" xfId="46" applyNumberFormat="1" applyFont="1" applyFill="1" applyBorder="1" applyAlignment="1" applyProtection="1">
      <alignment horizontal="right"/>
      <protection locked="0"/>
    </xf>
    <xf numFmtId="3" fontId="0" fillId="0" borderId="11" xfId="46" applyNumberFormat="1" applyFont="1" applyFill="1" applyBorder="1" applyAlignment="1" applyProtection="1">
      <alignment horizontal="right"/>
      <protection locked="0"/>
    </xf>
    <xf numFmtId="165" fontId="8" fillId="0" borderId="0" xfId="46" applyNumberFormat="1" applyFont="1" applyFill="1" applyAlignment="1" applyProtection="1">
      <alignment horizontal="right" readingOrder="1"/>
      <protection locked="0"/>
    </xf>
    <xf numFmtId="3" fontId="8" fillId="0" borderId="0" xfId="46" applyNumberFormat="1" applyFont="1" applyFill="1" applyAlignment="1" applyProtection="1">
      <alignment horizontal="right" readingOrder="1"/>
      <protection locked="0"/>
    </xf>
    <xf numFmtId="165" fontId="0" fillId="0" borderId="0" xfId="46" applyNumberFormat="1" applyFont="1" applyFill="1" applyAlignment="1" applyProtection="1">
      <alignment horizontal="right" readingOrder="1"/>
      <protection locked="0"/>
    </xf>
    <xf numFmtId="3" fontId="0" fillId="0" borderId="0" xfId="46" applyNumberFormat="1" applyFont="1" applyFill="1" applyAlignment="1" applyProtection="1">
      <alignment horizontal="right" readingOrder="1"/>
      <protection locked="0"/>
    </xf>
    <xf numFmtId="165" fontId="0" fillId="0" borderId="11" xfId="46" applyNumberFormat="1" applyFont="1" applyFill="1" applyBorder="1" applyAlignment="1" applyProtection="1">
      <alignment horizontal="right" readingOrder="1"/>
      <protection locked="0"/>
    </xf>
    <xf numFmtId="4" fontId="0" fillId="0" borderId="11" xfId="46" applyNumberFormat="1" applyFont="1" applyFill="1" applyBorder="1" applyAlignment="1" applyProtection="1">
      <alignment horizontal="right" readingOrder="1"/>
      <protection locked="0"/>
    </xf>
    <xf numFmtId="3" fontId="0" fillId="0" borderId="11" xfId="46" applyNumberFormat="1" applyFont="1" applyFill="1" applyBorder="1" applyAlignment="1" applyProtection="1">
      <alignment horizontal="right" readingOrder="1"/>
      <protection locked="0"/>
    </xf>
    <xf numFmtId="165" fontId="0" fillId="0" borderId="12" xfId="46" applyNumberFormat="1" applyFont="1" applyFill="1" applyBorder="1" applyAlignment="1" applyProtection="1">
      <alignment horizontal="right" readingOrder="1"/>
      <protection locked="0"/>
    </xf>
    <xf numFmtId="4" fontId="0" fillId="0" borderId="12" xfId="46" applyNumberFormat="1" applyFont="1" applyFill="1" applyBorder="1" applyAlignment="1" applyProtection="1">
      <alignment horizontal="right" readingOrder="1"/>
      <protection locked="0"/>
    </xf>
    <xf numFmtId="3" fontId="0" fillId="0" borderId="12" xfId="46" applyNumberFormat="1" applyFont="1" applyFill="1" applyBorder="1" applyAlignment="1" applyProtection="1">
      <alignment horizontal="right" readingOrder="1"/>
      <protection locked="0"/>
    </xf>
    <xf numFmtId="3" fontId="0" fillId="0" borderId="12" xfId="46" applyNumberFormat="1" applyFont="1" applyFill="1" applyBorder="1" applyAlignment="1" applyProtection="1">
      <alignment horizontal="right"/>
      <protection locked="0"/>
    </xf>
    <xf numFmtId="165" fontId="0" fillId="0" borderId="0" xfId="46" applyNumberFormat="1" applyFont="1" applyFill="1" applyBorder="1" applyAlignment="1" applyProtection="1">
      <alignment horizontal="right" readingOrder="1"/>
      <protection locked="0"/>
    </xf>
    <xf numFmtId="4" fontId="0" fillId="0" borderId="0" xfId="46" applyNumberFormat="1" applyFont="1" applyFill="1" applyBorder="1" applyAlignment="1" applyProtection="1">
      <alignment horizontal="right" readingOrder="1"/>
      <protection locked="0"/>
    </xf>
    <xf numFmtId="3" fontId="0" fillId="0" borderId="0" xfId="46" applyNumberFormat="1" applyFont="1" applyFill="1" applyBorder="1" applyAlignment="1" applyProtection="1">
      <alignment horizontal="right" readingOrder="1"/>
      <protection locked="0"/>
    </xf>
    <xf numFmtId="3" fontId="0" fillId="0" borderId="0" xfId="46" applyNumberFormat="1" applyFont="1" applyFill="1" applyBorder="1" applyAlignment="1" applyProtection="1">
      <alignment horizontal="right"/>
      <protection locked="0"/>
    </xf>
    <xf numFmtId="165" fontId="8" fillId="0" borderId="0" xfId="46" applyNumberFormat="1" applyFont="1" applyFill="1" applyBorder="1" applyAlignment="1" applyProtection="1">
      <alignment horizontal="right" readingOrder="1"/>
      <protection locked="0"/>
    </xf>
    <xf numFmtId="3" fontId="8" fillId="0" borderId="0" xfId="46" applyNumberFormat="1" applyFont="1" applyFill="1" applyBorder="1" applyAlignment="1" applyProtection="1">
      <alignment horizontal="right" readingOrder="1"/>
      <protection locked="0"/>
    </xf>
    <xf numFmtId="165" fontId="2" fillId="0" borderId="0" xfId="46" applyNumberFormat="1" applyFont="1" applyFill="1" applyAlignment="1" applyProtection="1">
      <alignment horizontal="right" readingOrder="1"/>
      <protection locked="0"/>
    </xf>
    <xf numFmtId="3" fontId="2" fillId="0" borderId="0" xfId="46" applyNumberFormat="1" applyFont="1" applyFill="1" applyAlignment="1" applyProtection="1">
      <alignment horizontal="right" readingOrder="1"/>
      <protection locked="0"/>
    </xf>
    <xf numFmtId="165" fontId="0" fillId="0" borderId="11" xfId="47" applyNumberFormat="1" applyFont="1" applyFill="1" applyBorder="1" applyAlignment="1" applyProtection="1">
      <alignment horizontal="right" readingOrder="1"/>
      <protection locked="0"/>
    </xf>
    <xf numFmtId="3" fontId="0" fillId="0" borderId="11" xfId="47" applyNumberFormat="1" applyFont="1" applyFill="1" applyBorder="1" applyAlignment="1" applyProtection="1">
      <alignment horizontal="right" readingOrder="1"/>
      <protection locked="0"/>
    </xf>
    <xf numFmtId="3" fontId="0" fillId="0" borderId="11" xfId="47" applyNumberFormat="1" applyFont="1" applyFill="1" applyBorder="1" applyAlignment="1" applyProtection="1">
      <alignment horizontal="right"/>
      <protection locked="0"/>
    </xf>
    <xf numFmtId="165" fontId="8" fillId="0" borderId="0" xfId="46" applyNumberFormat="1" applyFont="1" applyFill="1" applyBorder="1" applyAlignment="1" applyProtection="1">
      <alignment horizontal="right"/>
      <protection locked="0"/>
    </xf>
    <xf numFmtId="3" fontId="8" fillId="0" borderId="0" xfId="46" applyNumberFormat="1" applyFont="1" applyFill="1" applyBorder="1" applyAlignment="1" applyProtection="1">
      <alignment horizontal="right"/>
      <protection locked="0"/>
    </xf>
    <xf numFmtId="165" fontId="2" fillId="0" borderId="0" xfId="46" applyNumberFormat="1" applyFont="1" applyFill="1" applyBorder="1" applyAlignment="1" applyProtection="1">
      <alignment horizontal="right"/>
      <protection locked="0"/>
    </xf>
    <xf numFmtId="3" fontId="2" fillId="0" borderId="0" xfId="46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Alignment="1">
      <alignment vertical="top" wrapText="1"/>
    </xf>
    <xf numFmtId="0" fontId="58" fillId="0" borderId="0" xfId="0" applyFont="1" applyAlignment="1">
      <alignment horizontal="center"/>
    </xf>
    <xf numFmtId="49" fontId="3" fillId="0" borderId="0" xfId="66" applyNumberFormat="1" applyFont="1" applyAlignment="1">
      <alignment horizontal="center" wrapText="1"/>
      <protection/>
    </xf>
    <xf numFmtId="49" fontId="3" fillId="0" borderId="0" xfId="66" applyNumberFormat="1" applyFont="1" applyAlignment="1">
      <alignment horizontal="left" wrapText="1"/>
      <protection/>
    </xf>
    <xf numFmtId="0" fontId="3" fillId="0" borderId="0" xfId="66" applyFont="1" applyAlignment="1">
      <alignment horizontal="center" wrapText="1"/>
      <protection/>
    </xf>
    <xf numFmtId="3" fontId="3" fillId="0" borderId="0" xfId="46" applyNumberFormat="1" applyFont="1" applyFill="1" applyBorder="1" applyAlignment="1">
      <alignment horizontal="center" wrapText="1"/>
    </xf>
    <xf numFmtId="49" fontId="3" fillId="34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4" borderId="28" xfId="0" applyFont="1" applyFill="1" applyBorder="1" applyAlignment="1" applyProtection="1">
      <alignment horizontal="center" vertical="center" wrapText="1" readingOrder="1"/>
      <protection locked="0"/>
    </xf>
    <xf numFmtId="3" fontId="3" fillId="34" borderId="28" xfId="42" applyNumberFormat="1" applyFont="1" applyFill="1" applyBorder="1" applyAlignment="1" applyProtection="1">
      <alignment horizontal="center" vertical="center" wrapText="1" readingOrder="1"/>
      <protection locked="0"/>
    </xf>
    <xf numFmtId="0" fontId="111" fillId="0" borderId="16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left" wrapText="1"/>
    </xf>
    <xf numFmtId="3" fontId="2" fillId="0" borderId="0" xfId="42" applyNumberFormat="1" applyFont="1" applyFill="1" applyBorder="1" applyAlignment="1">
      <alignment horizontal="right"/>
    </xf>
    <xf numFmtId="0" fontId="70" fillId="0" borderId="0" xfId="0" applyFont="1" applyAlignment="1">
      <alignment horizontal="center"/>
    </xf>
    <xf numFmtId="0" fontId="20" fillId="0" borderId="0" xfId="66" applyFont="1">
      <alignment/>
      <protection/>
    </xf>
    <xf numFmtId="0" fontId="16" fillId="0" borderId="0" xfId="66" applyFont="1">
      <alignment/>
      <protection/>
    </xf>
    <xf numFmtId="0" fontId="10" fillId="0" borderId="0" xfId="66" applyFont="1">
      <alignment/>
      <protection/>
    </xf>
    <xf numFmtId="49" fontId="14" fillId="0" borderId="10" xfId="0" applyNumberFormat="1" applyFont="1" applyBorder="1" applyAlignment="1">
      <alignment wrapText="1"/>
    </xf>
    <xf numFmtId="3" fontId="0" fillId="0" borderId="16" xfId="44" applyNumberFormat="1" applyFont="1" applyFill="1" applyBorder="1" applyAlignment="1">
      <alignment horizontal="right" vertical="center"/>
    </xf>
    <xf numFmtId="3" fontId="0" fillId="0" borderId="10" xfId="44" applyNumberFormat="1" applyFont="1" applyFill="1" applyBorder="1" applyAlignment="1">
      <alignment horizontal="right" vertical="center"/>
    </xf>
    <xf numFmtId="3" fontId="0" fillId="0" borderId="0" xfId="44" applyNumberFormat="1" applyFont="1" applyFill="1" applyBorder="1" applyAlignment="1">
      <alignment horizontal="right" vertical="center"/>
    </xf>
    <xf numFmtId="0" fontId="0" fillId="0" borderId="10" xfId="66" applyFont="1" applyBorder="1" applyAlignment="1">
      <alignment horizontal="center" wrapText="1"/>
      <protection/>
    </xf>
    <xf numFmtId="49" fontId="14" fillId="0" borderId="10" xfId="66" applyNumberFormat="1" applyFont="1" applyBorder="1" applyAlignment="1">
      <alignment vertical="top" wrapText="1" readingOrder="1"/>
      <protection/>
    </xf>
    <xf numFmtId="0" fontId="0" fillId="0" borderId="10" xfId="66" applyFont="1" applyBorder="1" applyAlignment="1">
      <alignment horizontal="center"/>
      <protection/>
    </xf>
    <xf numFmtId="0" fontId="0" fillId="0" borderId="11" xfId="66" applyFont="1" applyBorder="1" applyAlignment="1">
      <alignment horizontal="center" wrapText="1"/>
      <protection/>
    </xf>
    <xf numFmtId="49" fontId="14" fillId="0" borderId="11" xfId="66" applyNumberFormat="1" applyFont="1" applyBorder="1" applyAlignment="1">
      <alignment horizontal="left" vertical="top" wrapText="1" readingOrder="1"/>
      <protection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readingOrder="1"/>
    </xf>
    <xf numFmtId="49" fontId="0" fillId="0" borderId="17" xfId="0" applyNumberFormat="1" applyFont="1" applyBorder="1" applyAlignment="1">
      <alignment horizontal="left" vertical="center" wrapText="1" readingOrder="1"/>
    </xf>
    <xf numFmtId="3" fontId="0" fillId="0" borderId="17" xfId="42" applyNumberFormat="1" applyFont="1" applyFill="1" applyBorder="1" applyAlignment="1">
      <alignment horizontal="right" readingOrder="1"/>
    </xf>
    <xf numFmtId="0" fontId="0" fillId="0" borderId="13" xfId="70" applyBorder="1" applyAlignment="1">
      <alignment horizontal="center" vertical="center" wrapText="1"/>
      <protection/>
    </xf>
    <xf numFmtId="0" fontId="0" fillId="0" borderId="11" xfId="70" applyBorder="1" applyAlignment="1">
      <alignment horizontal="center"/>
      <protection/>
    </xf>
    <xf numFmtId="0" fontId="53" fillId="0" borderId="0" xfId="0" applyFont="1" applyAlignment="1">
      <alignment/>
    </xf>
    <xf numFmtId="1" fontId="0" fillId="0" borderId="0" xfId="0" applyNumberFormat="1" applyFont="1" applyAlignment="1">
      <alignment horizontal="right" wrapText="1" readingOrder="1"/>
    </xf>
    <xf numFmtId="0" fontId="0" fillId="0" borderId="0" xfId="0" applyFont="1" applyAlignment="1">
      <alignment horizontal="center" wrapText="1" readingOrder="1"/>
    </xf>
    <xf numFmtId="3" fontId="0" fillId="0" borderId="0" xfId="48" applyNumberFormat="1" applyFont="1" applyFill="1" applyAlignment="1">
      <alignment horizontal="right"/>
    </xf>
    <xf numFmtId="0" fontId="0" fillId="0" borderId="17" xfId="0" applyFont="1" applyBorder="1" applyAlignment="1">
      <alignment horizontal="left" wrapText="1" readingOrder="1"/>
    </xf>
    <xf numFmtId="3" fontId="0" fillId="0" borderId="11" xfId="48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left"/>
    </xf>
    <xf numFmtId="165" fontId="0" fillId="0" borderId="10" xfId="42" applyNumberFormat="1" applyFont="1" applyFill="1" applyBorder="1" applyAlignment="1">
      <alignment horizontal="right" readingOrder="1"/>
    </xf>
    <xf numFmtId="49" fontId="0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wrapText="1" readingOrder="1"/>
    </xf>
    <xf numFmtId="0" fontId="2" fillId="0" borderId="12" xfId="0" applyFont="1" applyBorder="1" applyAlignment="1">
      <alignment horizontal="center" readingOrder="1"/>
    </xf>
    <xf numFmtId="3" fontId="2" fillId="0" borderId="12" xfId="42" applyNumberFormat="1" applyFont="1" applyFill="1" applyBorder="1" applyAlignment="1">
      <alignment horizontal="right" readingOrder="1"/>
    </xf>
    <xf numFmtId="0" fontId="0" fillId="0" borderId="11" xfId="66" applyFont="1" applyBorder="1" applyAlignment="1">
      <alignment horizontal="center" readingOrder="1"/>
      <protection/>
    </xf>
    <xf numFmtId="165" fontId="0" fillId="0" borderId="11" xfId="46" applyNumberFormat="1" applyFont="1" applyFill="1" applyBorder="1" applyAlignment="1">
      <alignment horizontal="right" readingOrder="1"/>
    </xf>
    <xf numFmtId="0" fontId="0" fillId="0" borderId="0" xfId="0" applyFont="1" applyAlignment="1">
      <alignment horizontal="left" readingOrder="1"/>
    </xf>
    <xf numFmtId="165" fontId="0" fillId="0" borderId="0" xfId="42" applyNumberFormat="1" applyFont="1" applyFill="1" applyBorder="1" applyAlignment="1">
      <alignment horizontal="right" readingOrder="1"/>
    </xf>
    <xf numFmtId="0" fontId="0" fillId="0" borderId="13" xfId="66" applyFont="1" applyBorder="1" applyAlignment="1">
      <alignment horizontal="center" wrapText="1"/>
      <protection/>
    </xf>
    <xf numFmtId="49" fontId="0" fillId="0" borderId="14" xfId="66" applyNumberFormat="1" applyFont="1" applyBorder="1" applyAlignment="1">
      <alignment horizontal="left" wrapText="1" readingOrder="1"/>
      <protection/>
    </xf>
    <xf numFmtId="165" fontId="0" fillId="0" borderId="11" xfId="44" applyNumberFormat="1" applyFont="1" applyFill="1" applyBorder="1" applyAlignment="1">
      <alignment horizontal="right" readingOrder="1"/>
    </xf>
    <xf numFmtId="1" fontId="0" fillId="0" borderId="0" xfId="0" applyNumberFormat="1" applyFont="1" applyAlignment="1" quotePrefix="1">
      <alignment horizontal="left" wrapText="1"/>
    </xf>
    <xf numFmtId="3" fontId="0" fillId="0" borderId="0" xfId="44" applyNumberFormat="1" applyFont="1" applyFill="1" applyBorder="1" applyAlignment="1">
      <alignment horizontal="right" readingOrder="1"/>
    </xf>
    <xf numFmtId="165" fontId="0" fillId="0" borderId="0" xfId="44" applyNumberFormat="1" applyFont="1" applyFill="1" applyBorder="1" applyAlignment="1">
      <alignment horizontal="right" readingOrder="1"/>
    </xf>
    <xf numFmtId="0" fontId="0" fillId="0" borderId="17" xfId="70" applyBorder="1" applyAlignment="1">
      <alignment horizontal="center" readingOrder="1"/>
      <protection/>
    </xf>
    <xf numFmtId="3" fontId="0" fillId="0" borderId="11" xfId="47" applyNumberFormat="1" applyFont="1" applyFill="1" applyBorder="1" applyAlignment="1">
      <alignment horizontal="right"/>
    </xf>
    <xf numFmtId="165" fontId="0" fillId="0" borderId="11" xfId="47" applyNumberFormat="1" applyFont="1" applyFill="1" applyBorder="1" applyAlignment="1">
      <alignment horizontal="right"/>
    </xf>
    <xf numFmtId="0" fontId="0" fillId="0" borderId="0" xfId="70" applyAlignment="1">
      <alignment horizontal="center" readingOrder="1"/>
      <protection/>
    </xf>
    <xf numFmtId="49" fontId="0" fillId="0" borderId="0" xfId="70" applyNumberFormat="1" applyAlignment="1">
      <alignment horizontal="left" wrapText="1" readingOrder="1"/>
      <protection/>
    </xf>
    <xf numFmtId="3" fontId="0" fillId="0" borderId="0" xfId="47" applyNumberFormat="1" applyFont="1" applyFill="1" applyBorder="1" applyAlignment="1">
      <alignment horizontal="right"/>
    </xf>
    <xf numFmtId="165" fontId="0" fillId="0" borderId="0" xfId="47" applyNumberFormat="1" applyFont="1" applyFill="1" applyBorder="1" applyAlignment="1">
      <alignment horizontal="right"/>
    </xf>
    <xf numFmtId="0" fontId="0" fillId="0" borderId="11" xfId="69" applyFont="1" applyBorder="1" applyAlignment="1">
      <alignment horizontal="center" wrapText="1"/>
      <protection/>
    </xf>
    <xf numFmtId="49" fontId="0" fillId="0" borderId="11" xfId="69" applyNumberFormat="1" applyFont="1" applyBorder="1" applyAlignment="1">
      <alignment horizontal="left" wrapText="1" readingOrder="1"/>
      <protection/>
    </xf>
    <xf numFmtId="49" fontId="20" fillId="0" borderId="0" xfId="69" applyNumberFormat="1" applyFont="1" applyAlignment="1">
      <alignment horizontal="left"/>
      <protection/>
    </xf>
    <xf numFmtId="0" fontId="115" fillId="0" borderId="0" xfId="0" applyFont="1" applyAlignment="1">
      <alignment/>
    </xf>
    <xf numFmtId="49" fontId="0" fillId="0" borderId="0" xfId="69" applyNumberFormat="1" applyFont="1">
      <alignment/>
      <protection/>
    </xf>
    <xf numFmtId="49" fontId="3" fillId="0" borderId="0" xfId="69" applyNumberFormat="1" applyFont="1">
      <alignment/>
      <protection/>
    </xf>
    <xf numFmtId="49" fontId="0" fillId="0" borderId="14" xfId="69" applyNumberFormat="1" applyFont="1" applyBorder="1" applyAlignment="1">
      <alignment horizontal="left" wrapText="1" readingOrder="1"/>
      <protection/>
    </xf>
    <xf numFmtId="1" fontId="0" fillId="0" borderId="0" xfId="69" applyNumberFormat="1" applyFont="1" applyAlignment="1" quotePrefix="1">
      <alignment horizontal="left" readingOrder="1"/>
      <protection/>
    </xf>
    <xf numFmtId="49" fontId="0" fillId="0" borderId="0" xfId="69" applyNumberFormat="1" applyFont="1" applyAlignment="1">
      <alignment horizontal="left" wrapText="1" readingOrder="1"/>
      <protection/>
    </xf>
    <xf numFmtId="3" fontId="0" fillId="0" borderId="0" xfId="46" applyNumberFormat="1" applyFont="1" applyFill="1" applyBorder="1" applyAlignment="1">
      <alignment horizontal="right" readingOrder="1"/>
    </xf>
    <xf numFmtId="49" fontId="0" fillId="0" borderId="14" xfId="70" applyNumberFormat="1" applyBorder="1" applyAlignment="1">
      <alignment horizontal="left" vertical="center" wrapText="1" readingOrder="1"/>
      <protection/>
    </xf>
    <xf numFmtId="0" fontId="0" fillId="0" borderId="11" xfId="70" applyBorder="1" applyAlignment="1">
      <alignment horizontal="center" vertical="center" wrapText="1"/>
      <protection/>
    </xf>
    <xf numFmtId="49" fontId="0" fillId="0" borderId="11" xfId="70" applyNumberFormat="1" applyBorder="1" applyAlignment="1">
      <alignment horizontal="left" vertical="center" wrapText="1" readingOrder="1"/>
      <protection/>
    </xf>
    <xf numFmtId="3" fontId="0" fillId="0" borderId="0" xfId="44" applyNumberFormat="1" applyFont="1" applyFill="1" applyAlignment="1">
      <alignment horizontal="right" readingOrder="1"/>
    </xf>
    <xf numFmtId="49" fontId="0" fillId="0" borderId="15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17" xfId="44" applyNumberFormat="1" applyFont="1" applyFill="1" applyBorder="1" applyAlignment="1">
      <alignment horizontal="right" readingOrder="1"/>
    </xf>
    <xf numFmtId="49" fontId="0" fillId="0" borderId="17" xfId="0" applyNumberFormat="1" applyFont="1" applyBorder="1" applyAlignment="1">
      <alignment wrapText="1"/>
    </xf>
    <xf numFmtId="3" fontId="0" fillId="0" borderId="13" xfId="44" applyNumberFormat="1" applyFill="1" applyBorder="1" applyAlignment="1">
      <alignment horizontal="right"/>
    </xf>
    <xf numFmtId="3" fontId="0" fillId="0" borderId="11" xfId="44" applyNumberFormat="1" applyFill="1" applyBorder="1" applyAlignment="1">
      <alignment horizontal="right"/>
    </xf>
    <xf numFmtId="3" fontId="0" fillId="0" borderId="14" xfId="44" applyNumberFormat="1" applyFill="1" applyBorder="1" applyAlignment="1">
      <alignment horizontal="right"/>
    </xf>
    <xf numFmtId="3" fontId="0" fillId="0" borderId="17" xfId="44" applyNumberFormat="1" applyFill="1" applyBorder="1" applyAlignment="1">
      <alignment horizontal="right"/>
    </xf>
    <xf numFmtId="165" fontId="0" fillId="0" borderId="13" xfId="44" applyNumberFormat="1" applyFont="1" applyFill="1" applyBorder="1" applyAlignment="1">
      <alignment horizontal="right"/>
    </xf>
    <xf numFmtId="49" fontId="0" fillId="0" borderId="16" xfId="0" applyNumberFormat="1" applyFont="1" applyBorder="1" applyAlignment="1" quotePrefix="1">
      <alignment/>
    </xf>
    <xf numFmtId="49" fontId="0" fillId="0" borderId="11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44" fontId="71" fillId="0" borderId="0" xfId="0" applyNumberFormat="1" applyFont="1" applyAlignment="1">
      <alignment/>
    </xf>
    <xf numFmtId="1" fontId="0" fillId="0" borderId="0" xfId="66" applyNumberFormat="1" applyFont="1" applyAlignment="1" quotePrefix="1">
      <alignment wrapText="1"/>
      <protection/>
    </xf>
    <xf numFmtId="0" fontId="0" fillId="0" borderId="0" xfId="66" applyFont="1" applyAlignment="1">
      <alignment horizontal="center" wrapText="1"/>
      <protection/>
    </xf>
    <xf numFmtId="49" fontId="0" fillId="0" borderId="0" xfId="66" applyNumberFormat="1" applyFont="1" applyAlignment="1">
      <alignment horizontal="left" wrapText="1" readingOrder="1"/>
      <protection/>
    </xf>
    <xf numFmtId="0" fontId="0" fillId="0" borderId="0" xfId="66" applyFont="1" applyAlignment="1">
      <alignment horizontal="center" readingOrder="1"/>
      <protection/>
    </xf>
    <xf numFmtId="165" fontId="0" fillId="0" borderId="0" xfId="46" applyNumberFormat="1" applyFont="1" applyFill="1" applyBorder="1" applyAlignment="1">
      <alignment horizontal="right" readingOrder="1"/>
    </xf>
    <xf numFmtId="0" fontId="0" fillId="0" borderId="0" xfId="69" applyFont="1" applyAlignment="1" quotePrefix="1">
      <alignment horizontal="left" wrapText="1" readingOrder="1"/>
      <protection/>
    </xf>
    <xf numFmtId="165" fontId="0" fillId="0" borderId="11" xfId="44" applyNumberFormat="1" applyFont="1" applyFill="1" applyBorder="1" applyAlignment="1">
      <alignment horizontal="right"/>
    </xf>
    <xf numFmtId="49" fontId="17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3" fontId="0" fillId="0" borderId="11" xfId="42" applyNumberFormat="1" applyFont="1" applyFill="1" applyBorder="1" applyAlignment="1">
      <alignment horizontal="center" vertical="center"/>
    </xf>
    <xf numFmtId="165" fontId="0" fillId="0" borderId="11" xfId="42" applyNumberFormat="1" applyFont="1" applyFill="1" applyBorder="1" applyAlignment="1">
      <alignment horizontal="center" vertical="center"/>
    </xf>
    <xf numFmtId="3" fontId="0" fillId="0" borderId="11" xfId="44" applyNumberFormat="1" applyFont="1" applyFill="1" applyBorder="1" applyAlignment="1">
      <alignment horizontal="center" vertical="center"/>
    </xf>
    <xf numFmtId="3" fontId="0" fillId="0" borderId="16" xfId="44" applyNumberFormat="1" applyFont="1" applyFill="1" applyBorder="1" applyAlignment="1">
      <alignment horizontal="right" readingOrder="1"/>
    </xf>
    <xf numFmtId="3" fontId="0" fillId="0" borderId="13" xfId="44" applyNumberFormat="1" applyFont="1" applyFill="1" applyBorder="1" applyAlignment="1">
      <alignment horizontal="right" readingOrder="1"/>
    </xf>
    <xf numFmtId="44" fontId="1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left" wrapText="1"/>
    </xf>
    <xf numFmtId="44" fontId="0" fillId="0" borderId="11" xfId="49" applyFont="1" applyFill="1" applyBorder="1" applyAlignment="1">
      <alignment/>
    </xf>
    <xf numFmtId="0" fontId="16" fillId="0" borderId="0" xfId="0" applyFont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66" applyNumberFormat="1" applyFont="1" applyBorder="1">
      <alignment/>
      <protection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13" xfId="44" applyNumberFormat="1" applyFont="1" applyFill="1" applyBorder="1" applyAlignment="1">
      <alignment horizontal="right"/>
    </xf>
    <xf numFmtId="44" fontId="3" fillId="0" borderId="0" xfId="51" applyFont="1" applyFill="1" applyBorder="1" applyAlignment="1">
      <alignment/>
    </xf>
    <xf numFmtId="0" fontId="62" fillId="0" borderId="0" xfId="66" applyFont="1" applyAlignment="1">
      <alignment wrapText="1"/>
      <protection/>
    </xf>
    <xf numFmtId="0" fontId="109" fillId="0" borderId="0" xfId="66" applyFont="1">
      <alignment/>
      <protection/>
    </xf>
    <xf numFmtId="44" fontId="3" fillId="0" borderId="0" xfId="0" applyNumberFormat="1" applyFont="1" applyAlignment="1">
      <alignment/>
    </xf>
    <xf numFmtId="44" fontId="3" fillId="0" borderId="17" xfId="42" applyNumberFormat="1" applyFont="1" applyFill="1" applyBorder="1" applyAlignment="1">
      <alignment horizontal="right"/>
    </xf>
    <xf numFmtId="44" fontId="60" fillId="0" borderId="0" xfId="0" applyNumberFormat="1" applyFont="1" applyAlignment="1">
      <alignment/>
    </xf>
    <xf numFmtId="44" fontId="61" fillId="0" borderId="0" xfId="0" applyNumberFormat="1" applyFont="1" applyAlignment="1">
      <alignment/>
    </xf>
    <xf numFmtId="44" fontId="3" fillId="0" borderId="18" xfId="42" applyNumberFormat="1" applyFont="1" applyFill="1" applyBorder="1" applyAlignment="1">
      <alignment horizontal="right"/>
    </xf>
    <xf numFmtId="44" fontId="3" fillId="0" borderId="0" xfId="42" applyNumberFormat="1" applyFont="1" applyFill="1" applyBorder="1" applyAlignment="1">
      <alignment horizontal="right"/>
    </xf>
    <xf numFmtId="44" fontId="3" fillId="0" borderId="0" xfId="0" applyNumberFormat="1" applyFont="1" applyAlignment="1">
      <alignment horizontal="center" wrapText="1"/>
    </xf>
    <xf numFmtId="44" fontId="3" fillId="0" borderId="18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44" fontId="3" fillId="0" borderId="0" xfId="42" applyNumberFormat="1" applyFont="1" applyFill="1" applyBorder="1" applyAlignment="1">
      <alignment horizontal="left"/>
    </xf>
    <xf numFmtId="44" fontId="73" fillId="0" borderId="0" xfId="0" applyNumberFormat="1" applyFont="1" applyAlignment="1">
      <alignment/>
    </xf>
    <xf numFmtId="4" fontId="0" fillId="0" borderId="16" xfId="44" applyNumberFormat="1" applyFont="1" applyFill="1" applyBorder="1" applyAlignment="1">
      <alignment horizontal="right"/>
    </xf>
    <xf numFmtId="0" fontId="4" fillId="0" borderId="29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4" fontId="113" fillId="0" borderId="0" xfId="0" applyNumberFormat="1" applyFont="1" applyAlignment="1">
      <alignment vertical="center"/>
    </xf>
    <xf numFmtId="44" fontId="113" fillId="0" borderId="0" xfId="0" applyNumberFormat="1" applyFont="1" applyAlignment="1">
      <alignment horizontal="left" vertical="center"/>
    </xf>
    <xf numFmtId="44" fontId="3" fillId="0" borderId="18" xfId="0" applyNumberFormat="1" applyFont="1" applyBorder="1" applyAlignment="1" quotePrefix="1">
      <alignment horizont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49" fontId="14" fillId="0" borderId="14" xfId="0" applyNumberFormat="1" applyFont="1" applyBorder="1" applyAlignment="1">
      <alignment horizontal="center" vertical="center" wrapText="1"/>
    </xf>
    <xf numFmtId="0" fontId="116" fillId="0" borderId="30" xfId="65" applyFont="1" applyBorder="1" applyAlignment="1">
      <alignment wrapText="1"/>
      <protection/>
    </xf>
    <xf numFmtId="0" fontId="55" fillId="0" borderId="19" xfId="65" applyFont="1" applyBorder="1" applyAlignment="1">
      <alignment horizontal="center" wrapText="1"/>
      <protection/>
    </xf>
    <xf numFmtId="0" fontId="55" fillId="0" borderId="31" xfId="65" applyFont="1" applyBorder="1" applyAlignment="1">
      <alignment horizontal="center" wrapText="1"/>
      <protection/>
    </xf>
    <xf numFmtId="0" fontId="56" fillId="35" borderId="31" xfId="65" applyFont="1" applyFill="1" applyBorder="1" applyAlignment="1">
      <alignment horizontal="center" wrapText="1"/>
      <protection/>
    </xf>
    <xf numFmtId="49" fontId="55" fillId="0" borderId="30" xfId="65" applyNumberFormat="1" applyFont="1" applyBorder="1" applyAlignment="1">
      <alignment horizontal="left" wrapText="1"/>
      <protection/>
    </xf>
    <xf numFmtId="0" fontId="55" fillId="0" borderId="30" xfId="0" applyFont="1" applyBorder="1" applyAlignment="1">
      <alignment horizontal="left" vertical="center" wrapText="1"/>
    </xf>
    <xf numFmtId="0" fontId="56" fillId="0" borderId="19" xfId="65" applyFont="1" applyBorder="1" applyAlignment="1">
      <alignment horizontal="center" wrapText="1"/>
      <protection/>
    </xf>
    <xf numFmtId="0" fontId="0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3" fontId="2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44" fontId="2" fillId="0" borderId="0" xfId="42" applyNumberFormat="1" applyFont="1" applyFill="1" applyAlignment="1">
      <alignment horizontal="right"/>
    </xf>
    <xf numFmtId="49" fontId="0" fillId="0" borderId="11" xfId="0" applyNumberFormat="1" applyFont="1" applyBorder="1" applyAlignment="1" quotePrefix="1">
      <alignment horizontal="left" vertical="center"/>
    </xf>
    <xf numFmtId="49" fontId="2" fillId="0" borderId="32" xfId="66" applyNumberFormat="1" applyFont="1" applyBorder="1" applyAlignment="1">
      <alignment vertical="top" wrapText="1"/>
      <protection/>
    </xf>
    <xf numFmtId="49" fontId="2" fillId="0" borderId="33" xfId="66" applyNumberFormat="1" applyFont="1" applyBorder="1" applyAlignment="1">
      <alignment horizontal="center" vertical="center" wrapText="1"/>
      <protection/>
    </xf>
    <xf numFmtId="49" fontId="2" fillId="0" borderId="13" xfId="66" applyNumberFormat="1" applyFont="1" applyBorder="1" applyAlignment="1">
      <alignment vertical="top" wrapText="1"/>
      <protection/>
    </xf>
    <xf numFmtId="49" fontId="2" fillId="0" borderId="14" xfId="66" applyNumberFormat="1" applyFont="1" applyBorder="1" applyAlignment="1">
      <alignment vertical="top" wrapText="1"/>
      <protection/>
    </xf>
    <xf numFmtId="0" fontId="0" fillId="0" borderId="34" xfId="0" applyFont="1" applyBorder="1" applyAlignment="1">
      <alignment horizontal="left"/>
    </xf>
    <xf numFmtId="0" fontId="40" fillId="0" borderId="0" xfId="0" applyFont="1" applyAlignment="1">
      <alignment/>
    </xf>
    <xf numFmtId="1" fontId="0" fillId="0" borderId="11" xfId="0" applyNumberFormat="1" applyFont="1" applyBorder="1" applyAlignment="1" quotePrefix="1">
      <alignment horizontal="left" vertical="center" wrapText="1" readingOrder="1"/>
    </xf>
    <xf numFmtId="0" fontId="0" fillId="0" borderId="13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horizontal="center" readingOrder="1"/>
    </xf>
    <xf numFmtId="3" fontId="2" fillId="0" borderId="0" xfId="42" applyNumberFormat="1" applyFont="1" applyFill="1" applyAlignment="1">
      <alignment horizontal="right" readingOrder="1"/>
    </xf>
    <xf numFmtId="49" fontId="0" fillId="0" borderId="13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horizontal="left" wrapText="1" readingOrder="1"/>
    </xf>
    <xf numFmtId="1" fontId="0" fillId="0" borderId="11" xfId="0" applyNumberFormat="1" applyFont="1" applyBorder="1" applyAlignment="1" quotePrefix="1">
      <alignment horizontal="left" readingOrder="1"/>
    </xf>
    <xf numFmtId="1" fontId="0" fillId="0" borderId="11" xfId="66" applyNumberFormat="1" applyFont="1" applyBorder="1" applyAlignment="1" quotePrefix="1">
      <alignment wrapText="1"/>
      <protection/>
    </xf>
    <xf numFmtId="1" fontId="0" fillId="0" borderId="11" xfId="0" applyNumberFormat="1" applyFont="1" applyBorder="1" applyAlignment="1" quotePrefix="1">
      <alignment horizontal="left" wrapText="1"/>
    </xf>
    <xf numFmtId="49" fontId="0" fillId="0" borderId="11" xfId="70" applyNumberFormat="1" applyBorder="1">
      <alignment/>
      <protection/>
    </xf>
    <xf numFmtId="1" fontId="0" fillId="0" borderId="11" xfId="69" applyNumberFormat="1" applyFont="1" applyBorder="1" applyAlignment="1" quotePrefix="1">
      <alignment horizontal="left" readingOrder="1"/>
      <protection/>
    </xf>
    <xf numFmtId="1" fontId="0" fillId="0" borderId="11" xfId="70" applyNumberFormat="1" applyBorder="1" applyAlignment="1" quotePrefix="1">
      <alignment horizontal="left" vertical="center" wrapText="1" readingOrder="1"/>
      <protection/>
    </xf>
    <xf numFmtId="0" fontId="0" fillId="0" borderId="11" xfId="70" applyBorder="1" applyAlignment="1" quotePrefix="1">
      <alignment horizontal="left" vertical="center" wrapText="1" readingOrder="1"/>
      <protection/>
    </xf>
    <xf numFmtId="1" fontId="0" fillId="0" borderId="10" xfId="0" applyNumberFormat="1" applyFont="1" applyBorder="1" applyAlignment="1" quotePrefix="1">
      <alignment horizontal="left" vertical="center" wrapText="1" readingOrder="1"/>
    </xf>
    <xf numFmtId="49" fontId="0" fillId="0" borderId="13" xfId="0" applyNumberFormat="1" applyFont="1" applyBorder="1" applyAlignment="1">
      <alignment vertical="center" wrapText="1"/>
    </xf>
    <xf numFmtId="166" fontId="0" fillId="0" borderId="0" xfId="44" applyNumberFormat="1" applyFont="1" applyFill="1" applyBorder="1" applyAlignment="1">
      <alignment horizontal="right" readingOrder="1"/>
    </xf>
    <xf numFmtId="49" fontId="0" fillId="0" borderId="16" xfId="0" applyNumberFormat="1" applyFont="1" applyBorder="1" applyAlignment="1">
      <alignment vertical="center"/>
    </xf>
    <xf numFmtId="0" fontId="0" fillId="0" borderId="16" xfId="66" applyFont="1" applyBorder="1" applyAlignment="1">
      <alignment horizontal="center" vertical="center" wrapText="1" readingOrder="1"/>
      <protection/>
    </xf>
    <xf numFmtId="0" fontId="0" fillId="0" borderId="16" xfId="66" applyFont="1" applyBorder="1" applyAlignment="1">
      <alignment horizontal="center" vertical="center"/>
      <protection/>
    </xf>
    <xf numFmtId="3" fontId="0" fillId="0" borderId="16" xfId="46" applyNumberFormat="1" applyFont="1" applyFill="1" applyBorder="1" applyAlignment="1">
      <alignment horizontal="right" vertical="center"/>
    </xf>
    <xf numFmtId="3" fontId="0" fillId="0" borderId="10" xfId="46" applyNumberFormat="1" applyFont="1" applyFill="1" applyBorder="1" applyAlignment="1">
      <alignment horizontal="right" vertical="center"/>
    </xf>
    <xf numFmtId="3" fontId="0" fillId="0" borderId="0" xfId="46" applyNumberFormat="1" applyFont="1" applyFill="1" applyAlignment="1">
      <alignment horizontal="right" vertical="center"/>
    </xf>
    <xf numFmtId="3" fontId="0" fillId="0" borderId="10" xfId="44" applyNumberFormat="1" applyFill="1" applyBorder="1" applyAlignment="1">
      <alignment horizontal="right" vertical="center"/>
    </xf>
    <xf numFmtId="3" fontId="0" fillId="0" borderId="0" xfId="44" applyNumberFormat="1" applyFill="1" applyAlignment="1">
      <alignment horizontal="right" vertical="center"/>
    </xf>
    <xf numFmtId="0" fontId="2" fillId="0" borderId="16" xfId="0" applyFont="1" applyBorder="1" applyAlignment="1">
      <alignment horizontal="left"/>
    </xf>
    <xf numFmtId="1" fontId="0" fillId="0" borderId="10" xfId="44" applyNumberFormat="1" applyFont="1" applyFill="1" applyBorder="1" applyAlignment="1">
      <alignment horizontal="right" readingOrder="1"/>
    </xf>
    <xf numFmtId="0" fontId="2" fillId="0" borderId="13" xfId="0" applyFont="1" applyBorder="1" applyAlignment="1">
      <alignment horizontal="left"/>
    </xf>
    <xf numFmtId="1" fontId="0" fillId="0" borderId="11" xfId="44" applyNumberFormat="1" applyFont="1" applyFill="1" applyBorder="1" applyAlignment="1">
      <alignment horizontal="right" readingOrder="1"/>
    </xf>
    <xf numFmtId="0" fontId="20" fillId="0" borderId="0" xfId="0" applyFont="1" applyAlignment="1">
      <alignment vertical="center"/>
    </xf>
    <xf numFmtId="1" fontId="0" fillId="0" borderId="0" xfId="44" applyNumberFormat="1" applyFont="1" applyFill="1" applyBorder="1" applyAlignment="1">
      <alignment horizontal="right" readingOrder="1"/>
    </xf>
    <xf numFmtId="0" fontId="54" fillId="0" borderId="16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166" fontId="0" fillId="0" borderId="10" xfId="44" applyNumberFormat="1" applyFont="1" applyFill="1" applyBorder="1" applyAlignment="1">
      <alignment horizontal="right" readingOrder="1"/>
    </xf>
    <xf numFmtId="166" fontId="0" fillId="0" borderId="11" xfId="44" applyNumberFormat="1" applyFont="1" applyFill="1" applyBorder="1" applyAlignment="1">
      <alignment horizontal="right" readingOrder="1"/>
    </xf>
    <xf numFmtId="0" fontId="2" fillId="0" borderId="0" xfId="0" applyFont="1" applyAlignment="1">
      <alignment horizontal="left"/>
    </xf>
    <xf numFmtId="0" fontId="14" fillId="0" borderId="17" xfId="0" applyFont="1" applyBorder="1" applyAlignment="1">
      <alignment horizontal="left"/>
    </xf>
    <xf numFmtId="166" fontId="0" fillId="0" borderId="17" xfId="44" applyNumberFormat="1" applyFont="1" applyFill="1" applyBorder="1" applyAlignment="1">
      <alignment horizontal="right" readingOrder="1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6" fontId="0" fillId="0" borderId="11" xfId="44" applyNumberFormat="1" applyFont="1" applyFill="1" applyBorder="1" applyAlignment="1">
      <alignment horizontal="right" vertical="center"/>
    </xf>
    <xf numFmtId="3" fontId="0" fillId="0" borderId="11" xfId="44" applyNumberFormat="1" applyFont="1" applyFill="1" applyBorder="1" applyAlignment="1">
      <alignment horizontal="right" vertical="center"/>
    </xf>
    <xf numFmtId="3" fontId="0" fillId="0" borderId="13" xfId="44" applyNumberFormat="1" applyFont="1" applyFill="1" applyBorder="1" applyAlignment="1">
      <alignment horizontal="right" vertical="center" readingOrder="1"/>
    </xf>
    <xf numFmtId="3" fontId="0" fillId="0" borderId="11" xfId="44" applyNumberFormat="1" applyFont="1" applyFill="1" applyBorder="1" applyAlignment="1">
      <alignment horizontal="right" vertical="center" readingOrder="1"/>
    </xf>
    <xf numFmtId="49" fontId="0" fillId="0" borderId="17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 readingOrder="1"/>
    </xf>
    <xf numFmtId="3" fontId="37" fillId="0" borderId="0" xfId="42" applyNumberFormat="1" applyFont="1" applyFill="1" applyBorder="1" applyAlignment="1">
      <alignment horizontal="center" vertical="center" wrapText="1" readingOrder="1"/>
    </xf>
    <xf numFmtId="0" fontId="38" fillId="0" borderId="0" xfId="0" applyFont="1" applyAlignment="1">
      <alignment/>
    </xf>
    <xf numFmtId="0" fontId="111" fillId="0" borderId="0" xfId="0" applyFont="1" applyAlignment="1">
      <alignment horizontal="center"/>
    </xf>
    <xf numFmtId="1" fontId="111" fillId="0" borderId="16" xfId="0" applyNumberFormat="1" applyFont="1" applyBorder="1" applyAlignment="1">
      <alignment/>
    </xf>
    <xf numFmtId="1" fontId="111" fillId="0" borderId="10" xfId="0" applyNumberFormat="1" applyFont="1" applyBorder="1" applyAlignment="1">
      <alignment/>
    </xf>
    <xf numFmtId="0" fontId="111" fillId="0" borderId="16" xfId="0" applyFont="1" applyBorder="1" applyAlignment="1">
      <alignment/>
    </xf>
    <xf numFmtId="0" fontId="0" fillId="0" borderId="11" xfId="0" applyFont="1" applyBorder="1" applyAlignment="1" quotePrefix="1">
      <alignment horizontal="left"/>
    </xf>
    <xf numFmtId="49" fontId="0" fillId="0" borderId="17" xfId="0" applyNumberFormat="1" applyFont="1" applyBorder="1" applyAlignment="1">
      <alignment horizontal="left" vertical="top" wrapText="1"/>
    </xf>
    <xf numFmtId="1" fontId="0" fillId="0" borderId="10" xfId="70" applyNumberFormat="1" applyBorder="1" applyAlignment="1" quotePrefix="1">
      <alignment horizontal="left" readingOrder="1"/>
      <protection/>
    </xf>
    <xf numFmtId="1" fontId="0" fillId="0" borderId="10" xfId="70" applyNumberFormat="1" applyBorder="1" applyAlignment="1" quotePrefix="1">
      <alignment horizontal="left" wrapText="1" readingOrder="1"/>
      <protection/>
    </xf>
    <xf numFmtId="1" fontId="0" fillId="0" borderId="11" xfId="70" applyNumberFormat="1" applyBorder="1" applyAlignment="1" quotePrefix="1">
      <alignment horizontal="left" wrapText="1" readingOrder="1"/>
      <protection/>
    </xf>
    <xf numFmtId="3" fontId="0" fillId="0" borderId="0" xfId="46" applyNumberFormat="1" applyFont="1" applyFill="1" applyAlignment="1">
      <alignment horizontal="right"/>
    </xf>
    <xf numFmtId="3" fontId="0" fillId="0" borderId="16" xfId="44" applyNumberFormat="1" applyFill="1" applyBorder="1" applyAlignment="1">
      <alignment horizontal="right"/>
    </xf>
    <xf numFmtId="3" fontId="0" fillId="0" borderId="10" xfId="44" applyNumberFormat="1" applyFill="1" applyBorder="1" applyAlignment="1">
      <alignment horizontal="right"/>
    </xf>
    <xf numFmtId="3" fontId="0" fillId="0" borderId="15" xfId="44" applyNumberFormat="1" applyFill="1" applyBorder="1" applyAlignment="1">
      <alignment horizontal="right"/>
    </xf>
    <xf numFmtId="3" fontId="0" fillId="0" borderId="13" xfId="46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3" fontId="0" fillId="0" borderId="0" xfId="44" applyNumberFormat="1" applyFill="1" applyAlignment="1">
      <alignment horizontal="right"/>
    </xf>
    <xf numFmtId="49" fontId="20" fillId="0" borderId="0" xfId="66" applyNumberFormat="1" applyFont="1" applyAlignment="1">
      <alignment horizontal="left" vertical="center"/>
      <protection/>
    </xf>
    <xf numFmtId="3" fontId="0" fillId="0" borderId="11" xfId="44" applyNumberFormat="1" applyFill="1" applyBorder="1" applyAlignment="1">
      <alignment horizontal="right" readingOrder="1"/>
    </xf>
    <xf numFmtId="3" fontId="0" fillId="0" borderId="0" xfId="44" applyNumberFormat="1" applyFill="1" applyBorder="1" applyAlignment="1">
      <alignment horizontal="right" readingOrder="1"/>
    </xf>
    <xf numFmtId="2" fontId="0" fillId="0" borderId="13" xfId="44" applyNumberFormat="1" applyFont="1" applyFill="1" applyBorder="1" applyAlignment="1">
      <alignment horizontal="right" readingOrder="1"/>
    </xf>
    <xf numFmtId="4" fontId="0" fillId="0" borderId="11" xfId="44" applyNumberFormat="1" applyFont="1" applyFill="1" applyBorder="1" applyAlignment="1">
      <alignment horizontal="right" readingOrder="1"/>
    </xf>
    <xf numFmtId="2" fontId="0" fillId="0" borderId="0" xfId="44" applyNumberFormat="1" applyFont="1" applyFill="1" applyBorder="1" applyAlignment="1">
      <alignment horizontal="right" readingOrder="1"/>
    </xf>
    <xf numFmtId="4" fontId="0" fillId="0" borderId="0" xfId="44" applyNumberFormat="1" applyFont="1" applyFill="1" applyBorder="1" applyAlignment="1">
      <alignment horizontal="right" readingOrder="1"/>
    </xf>
    <xf numFmtId="49" fontId="10" fillId="0" borderId="15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wrapText="1"/>
    </xf>
    <xf numFmtId="3" fontId="0" fillId="0" borderId="19" xfId="42" applyNumberFormat="1" applyFont="1" applyFill="1" applyBorder="1" applyAlignment="1">
      <alignment horizontal="right"/>
    </xf>
    <xf numFmtId="166" fontId="0" fillId="0" borderId="1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1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/>
    </xf>
    <xf numFmtId="165" fontId="0" fillId="0" borderId="11" xfId="42" applyNumberFormat="1" applyFont="1" applyFill="1" applyBorder="1" applyAlignment="1">
      <alignment horizontal="right"/>
    </xf>
    <xf numFmtId="49" fontId="17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left"/>
    </xf>
    <xf numFmtId="3" fontId="0" fillId="0" borderId="0" xfId="44" applyNumberFormat="1" applyFont="1" applyFill="1" applyAlignment="1">
      <alignment horizontal="right"/>
    </xf>
    <xf numFmtId="49" fontId="14" fillId="0" borderId="14" xfId="0" applyNumberFormat="1" applyFont="1" applyBorder="1" applyAlignment="1">
      <alignment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49" fontId="2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71" fontId="0" fillId="0" borderId="19" xfId="42" applyNumberFormat="1" applyFont="1" applyFill="1" applyBorder="1" applyAlignment="1">
      <alignment horizontal="right"/>
    </xf>
    <xf numFmtId="4" fontId="0" fillId="0" borderId="19" xfId="42" applyNumberFormat="1" applyFont="1" applyFill="1" applyBorder="1" applyAlignment="1">
      <alignment horizontal="right"/>
    </xf>
    <xf numFmtId="4" fontId="0" fillId="0" borderId="19" xfId="44" applyNumberFormat="1" applyFont="1" applyFill="1" applyBorder="1" applyAlignment="1">
      <alignment horizontal="right"/>
    </xf>
    <xf numFmtId="0" fontId="8" fillId="0" borderId="0" xfId="66" applyFont="1" applyAlignment="1" applyProtection="1">
      <alignment horizontal="center" wrapText="1"/>
      <protection locked="0"/>
    </xf>
    <xf numFmtId="0" fontId="8" fillId="0" borderId="0" xfId="66" applyFont="1" applyAlignment="1" applyProtection="1">
      <alignment horizontal="center" readingOrder="1"/>
      <protection locked="0"/>
    </xf>
    <xf numFmtId="0" fontId="0" fillId="0" borderId="0" xfId="66" applyFont="1" applyAlignment="1" applyProtection="1">
      <alignment horizontal="center" wrapText="1"/>
      <protection locked="0"/>
    </xf>
    <xf numFmtId="0" fontId="0" fillId="0" borderId="0" xfId="66" applyFont="1" applyAlignment="1" applyProtection="1">
      <alignment horizontal="center" readingOrder="1"/>
      <protection locked="0"/>
    </xf>
    <xf numFmtId="49" fontId="2" fillId="0" borderId="0" xfId="66" applyNumberFormat="1" applyFont="1" applyProtection="1">
      <alignment/>
      <protection locked="0"/>
    </xf>
    <xf numFmtId="0" fontId="0" fillId="0" borderId="11" xfId="66" applyFont="1" applyBorder="1" applyAlignment="1" applyProtection="1">
      <alignment horizontal="center" readingOrder="1"/>
      <protection locked="0"/>
    </xf>
    <xf numFmtId="49" fontId="0" fillId="0" borderId="12" xfId="66" applyNumberFormat="1" applyFont="1" applyBorder="1" applyAlignment="1" applyProtection="1">
      <alignment wrapText="1"/>
      <protection locked="0"/>
    </xf>
    <xf numFmtId="0" fontId="0" fillId="0" borderId="12" xfId="66" applyFont="1" applyBorder="1" applyAlignment="1" applyProtection="1">
      <alignment horizontal="center" wrapText="1"/>
      <protection locked="0"/>
    </xf>
    <xf numFmtId="49" fontId="0" fillId="0" borderId="12" xfId="66" applyNumberFormat="1" applyFont="1" applyBorder="1" applyAlignment="1" applyProtection="1">
      <alignment horizontal="left" wrapText="1" readingOrder="1"/>
      <protection locked="0"/>
    </xf>
    <xf numFmtId="0" fontId="0" fillId="0" borderId="12" xfId="66" applyFont="1" applyBorder="1" applyAlignment="1" applyProtection="1">
      <alignment horizontal="center" readingOrder="1"/>
      <protection locked="0"/>
    </xf>
    <xf numFmtId="49" fontId="0" fillId="0" borderId="0" xfId="66" applyNumberFormat="1" applyFont="1" applyAlignment="1" applyProtection="1">
      <alignment wrapText="1"/>
      <protection locked="0"/>
    </xf>
    <xf numFmtId="49" fontId="0" fillId="0" borderId="0" xfId="66" applyNumberFormat="1" applyFont="1" applyAlignment="1" applyProtection="1">
      <alignment horizontal="left" wrapText="1" readingOrder="1"/>
      <protection locked="0"/>
    </xf>
    <xf numFmtId="49" fontId="0" fillId="0" borderId="11" xfId="66" applyNumberFormat="1" applyFont="1" applyBorder="1" applyAlignment="1" applyProtection="1">
      <alignment horizontal="left" wrapText="1" readingOrder="1"/>
      <protection locked="0"/>
    </xf>
    <xf numFmtId="49" fontId="6" fillId="0" borderId="0" xfId="66" applyNumberFormat="1" applyFont="1" applyProtection="1">
      <alignment/>
      <protection locked="0"/>
    </xf>
    <xf numFmtId="0" fontId="2" fillId="0" borderId="0" xfId="66" applyFont="1" applyAlignment="1" applyProtection="1">
      <alignment wrapText="1"/>
      <protection locked="0"/>
    </xf>
    <xf numFmtId="0" fontId="2" fillId="0" borderId="0" xfId="66" applyFont="1" applyAlignment="1" applyProtection="1">
      <alignment horizontal="center" wrapText="1"/>
      <protection locked="0"/>
    </xf>
    <xf numFmtId="0" fontId="2" fillId="0" borderId="0" xfId="66" applyFont="1" applyAlignment="1" applyProtection="1">
      <alignment horizontal="left" wrapText="1" readingOrder="1"/>
      <protection locked="0"/>
    </xf>
    <xf numFmtId="0" fontId="2" fillId="0" borderId="0" xfId="66" applyFont="1" applyAlignment="1" applyProtection="1">
      <alignment horizontal="center" readingOrder="1"/>
      <protection locked="0"/>
    </xf>
    <xf numFmtId="49" fontId="2" fillId="0" borderId="0" xfId="66" applyNumberFormat="1" applyFont="1" applyAlignment="1" applyProtection="1">
      <alignment wrapText="1"/>
      <protection locked="0"/>
    </xf>
    <xf numFmtId="49" fontId="2" fillId="0" borderId="0" xfId="66" applyNumberFormat="1" applyFont="1" applyAlignment="1" applyProtection="1">
      <alignment horizontal="left" wrapText="1" readingOrder="1"/>
      <protection locked="0"/>
    </xf>
    <xf numFmtId="0" fontId="2" fillId="0" borderId="0" xfId="66" applyFont="1" applyAlignment="1" applyProtection="1">
      <alignment horizontal="center" wrapText="1" readingOrder="1"/>
      <protection locked="0"/>
    </xf>
    <xf numFmtId="0" fontId="2" fillId="0" borderId="0" xfId="66" applyFont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0" fontId="2" fillId="0" borderId="19" xfId="0" applyFont="1" applyBorder="1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49" fontId="10" fillId="0" borderId="0" xfId="67" applyNumberFormat="1" applyFont="1" applyProtection="1">
      <alignment/>
      <protection locked="0"/>
    </xf>
    <xf numFmtId="44" fontId="3" fillId="0" borderId="0" xfId="46" applyNumberFormat="1" applyFont="1" applyFill="1" applyBorder="1" applyAlignment="1">
      <alignment horizontal="right"/>
    </xf>
    <xf numFmtId="167" fontId="0" fillId="0" borderId="10" xfId="44" applyNumberFormat="1" applyFont="1" applyFill="1" applyBorder="1" applyAlignment="1">
      <alignment horizontal="right"/>
    </xf>
    <xf numFmtId="167" fontId="0" fillId="0" borderId="11" xfId="44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/>
    </xf>
    <xf numFmtId="49" fontId="117" fillId="0" borderId="0" xfId="0" applyNumberFormat="1" applyFont="1" applyAlignment="1">
      <alignment/>
    </xf>
    <xf numFmtId="0" fontId="117" fillId="0" borderId="0" xfId="70" applyFont="1">
      <alignment/>
      <protection/>
    </xf>
    <xf numFmtId="1" fontId="117" fillId="0" borderId="0" xfId="70" applyNumberFormat="1" applyFont="1" applyAlignment="1">
      <alignment horizontal="left" wrapText="1" readingOrder="1"/>
      <protection/>
    </xf>
    <xf numFmtId="0" fontId="117" fillId="0" borderId="0" xfId="70" applyFont="1" applyAlignment="1">
      <alignment horizontal="center" wrapText="1"/>
      <protection/>
    </xf>
    <xf numFmtId="49" fontId="118" fillId="0" borderId="0" xfId="0" applyNumberFormat="1" applyFont="1" applyAlignment="1">
      <alignment/>
    </xf>
    <xf numFmtId="0" fontId="119" fillId="0" borderId="0" xfId="0" applyFont="1" applyAlignment="1">
      <alignment/>
    </xf>
    <xf numFmtId="0" fontId="119" fillId="0" borderId="0" xfId="0" applyFont="1" applyAlignment="1">
      <alignment wrapText="1"/>
    </xf>
    <xf numFmtId="0" fontId="119" fillId="0" borderId="0" xfId="0" applyFont="1" applyAlignment="1">
      <alignment horizontal="center" wrapText="1"/>
    </xf>
    <xf numFmtId="0" fontId="119" fillId="0" borderId="0" xfId="0" applyFont="1" applyAlignment="1">
      <alignment horizontal="left" wrapText="1"/>
    </xf>
    <xf numFmtId="0" fontId="5" fillId="0" borderId="16" xfId="66" applyFont="1" applyBorder="1" applyAlignment="1" applyProtection="1">
      <alignment horizontal="left" vertical="top"/>
      <protection locked="0"/>
    </xf>
    <xf numFmtId="0" fontId="5" fillId="0" borderId="13" xfId="66" applyFont="1" applyBorder="1" applyAlignment="1" applyProtection="1">
      <alignment horizontal="left" vertical="top"/>
      <protection locked="0"/>
    </xf>
    <xf numFmtId="170" fontId="43" fillId="0" borderId="17" xfId="44" applyNumberFormat="1" applyFont="1" applyFill="1" applyBorder="1" applyAlignment="1">
      <alignment horizontal="right" readingOrder="1"/>
    </xf>
    <xf numFmtId="170" fontId="43" fillId="0" borderId="0" xfId="44" applyNumberFormat="1" applyFont="1" applyFill="1" applyBorder="1" applyAlignment="1">
      <alignment horizontal="right" readingOrder="1"/>
    </xf>
    <xf numFmtId="0" fontId="120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0" fontId="20" fillId="0" borderId="0" xfId="66" applyFont="1" applyAlignment="1">
      <alignment vertical="center"/>
      <protection/>
    </xf>
    <xf numFmtId="49" fontId="20" fillId="0" borderId="0" xfId="70" applyNumberFormat="1" applyFont="1" applyAlignment="1">
      <alignment horizontal="left"/>
      <protection/>
    </xf>
    <xf numFmtId="44" fontId="0" fillId="0" borderId="10" xfId="51" applyFont="1" applyFill="1" applyBorder="1" applyAlignment="1">
      <alignment/>
    </xf>
    <xf numFmtId="49" fontId="2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14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6" fillId="0" borderId="12" xfId="0" applyFont="1" applyBorder="1" applyAlignment="1">
      <alignment horizontal="left"/>
    </xf>
    <xf numFmtId="49" fontId="10" fillId="0" borderId="0" xfId="66" applyNumberFormat="1" applyFont="1" applyAlignment="1">
      <alignment horizontal="left" vertical="top" wrapText="1"/>
      <protection/>
    </xf>
    <xf numFmtId="1" fontId="10" fillId="0" borderId="0" xfId="69" applyNumberFormat="1" applyFont="1" applyAlignment="1">
      <alignment horizontal="left" wrapText="1" readingOrder="1"/>
      <protection/>
    </xf>
    <xf numFmtId="0" fontId="3" fillId="0" borderId="0" xfId="66" applyFont="1" applyAlignment="1">
      <alignment horizontal="left" wrapText="1"/>
      <protection/>
    </xf>
    <xf numFmtId="49" fontId="10" fillId="0" borderId="12" xfId="0" applyNumberFormat="1" applyFont="1" applyBorder="1" applyAlignment="1">
      <alignment horizontal="center" vertical="top" wrapText="1"/>
    </xf>
    <xf numFmtId="49" fontId="2" fillId="0" borderId="35" xfId="66" applyNumberFormat="1" applyFont="1" applyBorder="1" applyAlignment="1">
      <alignment horizontal="center" vertical="top" wrapText="1"/>
      <protection/>
    </xf>
    <xf numFmtId="49" fontId="2" fillId="0" borderId="11" xfId="66" applyNumberFormat="1" applyFont="1" applyBorder="1" applyAlignment="1">
      <alignment horizontal="center" vertical="top" wrapText="1"/>
      <protection/>
    </xf>
    <xf numFmtId="0" fontId="2" fillId="0" borderId="3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2" fillId="0" borderId="35" xfId="44" applyNumberFormat="1" applyFont="1" applyFill="1" applyBorder="1" applyAlignment="1">
      <alignment horizontal="center" wrapText="1"/>
    </xf>
    <xf numFmtId="3" fontId="2" fillId="0" borderId="11" xfId="44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top" wrapText="1"/>
    </xf>
    <xf numFmtId="0" fontId="56" fillId="36" borderId="19" xfId="65" applyFont="1" applyFill="1" applyBorder="1" applyAlignment="1">
      <alignment horizontal="center" wrapText="1"/>
      <protection/>
    </xf>
    <xf numFmtId="0" fontId="55" fillId="36" borderId="19" xfId="65" applyFont="1" applyFill="1" applyBorder="1" applyAlignment="1">
      <alignment horizontal="center" wrapText="1"/>
      <protection/>
    </xf>
    <xf numFmtId="0" fontId="56" fillId="36" borderId="31" xfId="65" applyFont="1" applyFill="1" applyBorder="1" applyAlignment="1">
      <alignment horizontal="center" wrapText="1"/>
      <protection/>
    </xf>
    <xf numFmtId="49" fontId="58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9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0" fillId="0" borderId="0" xfId="66" applyNumberFormat="1" applyFont="1" applyAlignment="1">
      <alignment horizontal="left" vertical="top"/>
      <protection/>
    </xf>
    <xf numFmtId="0" fontId="24" fillId="0" borderId="17" xfId="0" applyFont="1" applyBorder="1" applyAlignment="1">
      <alignment horizontal="left" vertical="top"/>
    </xf>
    <xf numFmtId="1" fontId="10" fillId="0" borderId="0" xfId="69" applyNumberFormat="1" applyFont="1" applyAlignment="1">
      <alignment horizontal="left" readingOrder="1"/>
      <protection/>
    </xf>
    <xf numFmtId="49" fontId="10" fillId="0" borderId="12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66" applyFont="1" applyAlignment="1">
      <alignment horizontal="left"/>
      <protection/>
    </xf>
    <xf numFmtId="44" fontId="120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indent="2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3" fontId="0" fillId="0" borderId="14" xfId="44" applyNumberFormat="1" applyFont="1" applyFill="1" applyBorder="1" applyAlignment="1">
      <alignment horizontal="right" readingOrder="1"/>
    </xf>
    <xf numFmtId="2" fontId="0" fillId="0" borderId="19" xfId="44" applyNumberFormat="1" applyFont="1" applyFill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44" fontId="11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51" fillId="0" borderId="18" xfId="0" applyFont="1" applyBorder="1" applyAlignment="1">
      <alignment vertical="center"/>
    </xf>
    <xf numFmtId="0" fontId="51" fillId="0" borderId="18" xfId="0" applyFont="1" applyBorder="1" applyAlignment="1">
      <alignment/>
    </xf>
    <xf numFmtId="0" fontId="68" fillId="0" borderId="18" xfId="66" applyFont="1" applyBorder="1">
      <alignment/>
      <protection/>
    </xf>
    <xf numFmtId="44" fontId="3" fillId="0" borderId="18" xfId="44" applyNumberFormat="1" applyFont="1" applyFill="1" applyBorder="1" applyAlignment="1">
      <alignment horizontal="left"/>
    </xf>
    <xf numFmtId="44" fontId="13" fillId="0" borderId="17" xfId="44" applyNumberFormat="1" applyFont="1" applyFill="1" applyBorder="1" applyAlignment="1">
      <alignment horizontal="right"/>
    </xf>
    <xf numFmtId="44" fontId="13" fillId="0" borderId="0" xfId="44" applyNumberFormat="1" applyFont="1" applyFill="1" applyBorder="1" applyAlignment="1">
      <alignment horizontal="right"/>
    </xf>
    <xf numFmtId="44" fontId="13" fillId="0" borderId="35" xfId="44" applyNumberFormat="1" applyFont="1" applyFill="1" applyBorder="1" applyAlignment="1">
      <alignment horizontal="center" wrapText="1"/>
    </xf>
    <xf numFmtId="44" fontId="13" fillId="0" borderId="11" xfId="44" applyNumberFormat="1" applyFont="1" applyFill="1" applyBorder="1" applyAlignment="1">
      <alignment horizontal="center" wrapText="1"/>
    </xf>
    <xf numFmtId="44" fontId="51" fillId="0" borderId="0" xfId="0" applyNumberFormat="1" applyFont="1" applyAlignment="1">
      <alignment/>
    </xf>
    <xf numFmtId="44" fontId="2" fillId="0" borderId="18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39" fontId="0" fillId="0" borderId="17" xfId="44" applyNumberFormat="1" applyFont="1" applyFill="1" applyBorder="1" applyAlignment="1">
      <alignment horizontal="right"/>
    </xf>
    <xf numFmtId="49" fontId="0" fillId="0" borderId="11" xfId="0" applyNumberFormat="1" applyFont="1" applyBorder="1" applyAlignment="1" quotePrefix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1" xfId="0" applyFont="1" applyBorder="1" applyAlignment="1" quotePrefix="1">
      <alignment vertical="center"/>
    </xf>
    <xf numFmtId="1" fontId="0" fillId="0" borderId="16" xfId="0" applyNumberFormat="1" applyFont="1" applyBorder="1" applyAlignment="1">
      <alignment horizontal="left" vertical="center" wrapText="1" readingOrder="1"/>
    </xf>
    <xf numFmtId="0" fontId="0" fillId="0" borderId="16" xfId="0" applyFont="1" applyBorder="1" applyAlignment="1" quotePrefix="1">
      <alignment horizontal="left" vertical="center" wrapText="1" readingOrder="1"/>
    </xf>
    <xf numFmtId="0" fontId="0" fillId="0" borderId="13" xfId="0" applyFont="1" applyBorder="1" applyAlignment="1" quotePrefix="1">
      <alignment horizontal="left" vertical="center" wrapText="1" readingOrder="1"/>
    </xf>
    <xf numFmtId="0" fontId="0" fillId="0" borderId="10" xfId="0" applyFont="1" applyBorder="1" applyAlignment="1" quotePrefix="1">
      <alignment horizontal="left" vertical="center" wrapText="1" readingOrder="1"/>
    </xf>
    <xf numFmtId="0" fontId="0" fillId="0" borderId="11" xfId="0" applyFont="1" applyBorder="1" applyAlignment="1" quotePrefix="1">
      <alignment horizontal="left" vertical="center" wrapText="1" readingOrder="1"/>
    </xf>
    <xf numFmtId="49" fontId="0" fillId="0" borderId="10" xfId="0" applyNumberFormat="1" applyFont="1" applyBorder="1" applyAlignment="1" quotePrefix="1">
      <alignment vertical="center" wrapText="1"/>
    </xf>
    <xf numFmtId="49" fontId="0" fillId="0" borderId="11" xfId="0" applyNumberFormat="1" applyFont="1" applyBorder="1" applyAlignment="1" quotePrefix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1" xfId="0" applyFont="1" applyBorder="1" applyAlignment="1" quotePrefix="1">
      <alignment vertical="center" wrapText="1"/>
    </xf>
    <xf numFmtId="0" fontId="0" fillId="0" borderId="11" xfId="0" applyFont="1" applyBorder="1" applyAlignment="1" quotePrefix="1">
      <alignment wrapText="1"/>
    </xf>
    <xf numFmtId="1" fontId="117" fillId="0" borderId="16" xfId="0" applyNumberFormat="1" applyFont="1" applyBorder="1" applyAlignment="1" quotePrefix="1">
      <alignment horizontal="left" wrapText="1"/>
    </xf>
    <xf numFmtId="1" fontId="117" fillId="0" borderId="11" xfId="0" applyNumberFormat="1" applyFont="1" applyBorder="1" applyAlignment="1" quotePrefix="1">
      <alignment horizontal="left" wrapText="1"/>
    </xf>
    <xf numFmtId="0" fontId="0" fillId="0" borderId="10" xfId="0" applyFont="1" applyBorder="1" applyAlignment="1" quotePrefix="1">
      <alignment wrapText="1"/>
    </xf>
    <xf numFmtId="0" fontId="117" fillId="0" borderId="19" xfId="0" applyFont="1" applyBorder="1" applyAlignment="1" quotePrefix="1">
      <alignment/>
    </xf>
    <xf numFmtId="0" fontId="117" fillId="0" borderId="19" xfId="0" applyFont="1" applyBorder="1" applyAlignment="1">
      <alignment/>
    </xf>
    <xf numFmtId="0" fontId="117" fillId="0" borderId="19" xfId="0" applyFont="1" applyBorder="1" applyAlignment="1" quotePrefix="1">
      <alignment horizontal="center"/>
    </xf>
    <xf numFmtId="0" fontId="117" fillId="0" borderId="19" xfId="0" applyFont="1" applyBorder="1" applyAlignment="1">
      <alignment horizontal="center"/>
    </xf>
    <xf numFmtId="0" fontId="117" fillId="0" borderId="19" xfId="0" applyFont="1" applyBorder="1" applyAlignment="1">
      <alignment horizontal="left"/>
    </xf>
    <xf numFmtId="49" fontId="0" fillId="0" borderId="13" xfId="0" applyNumberFormat="1" applyFont="1" applyBorder="1" applyAlignment="1" quotePrefix="1">
      <alignment/>
    </xf>
    <xf numFmtId="0" fontId="117" fillId="0" borderId="13" xfId="0" applyFont="1" applyBorder="1" applyAlignment="1" quotePrefix="1">
      <alignment/>
    </xf>
    <xf numFmtId="49" fontId="117" fillId="0" borderId="13" xfId="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49" fontId="117" fillId="0" borderId="10" xfId="0" applyNumberFormat="1" applyFont="1" applyBorder="1" applyAlignment="1" quotePrefix="1">
      <alignment/>
    </xf>
    <xf numFmtId="49" fontId="117" fillId="0" borderId="13" xfId="0" applyNumberFormat="1" applyFont="1" applyBorder="1" applyAlignment="1" quotePrefix="1">
      <alignment/>
    </xf>
    <xf numFmtId="0" fontId="117" fillId="0" borderId="11" xfId="0" applyFont="1" applyBorder="1" applyAlignment="1" quotePrefix="1">
      <alignment wrapText="1"/>
    </xf>
    <xf numFmtId="1" fontId="0" fillId="0" borderId="13" xfId="0" applyNumberFormat="1" applyFont="1" applyBorder="1" applyAlignment="1">
      <alignment horizontal="left" vertical="center" readingOrder="1"/>
    </xf>
    <xf numFmtId="0" fontId="117" fillId="0" borderId="11" xfId="69" applyFont="1" applyBorder="1" applyAlignment="1" quotePrefix="1">
      <alignment horizontal="left" wrapText="1" readingOrder="1"/>
      <protection/>
    </xf>
    <xf numFmtId="0" fontId="117" fillId="0" borderId="11" xfId="69" applyFont="1" applyBorder="1" applyAlignment="1" quotePrefix="1">
      <alignment horizontal="left" readingOrder="1"/>
      <protection/>
    </xf>
    <xf numFmtId="1" fontId="117" fillId="0" borderId="11" xfId="69" applyNumberFormat="1" applyFont="1" applyBorder="1" applyAlignment="1" quotePrefix="1">
      <alignment horizontal="left" readingOrder="1"/>
      <protection/>
    </xf>
    <xf numFmtId="49" fontId="0" fillId="0" borderId="10" xfId="0" applyNumberFormat="1" applyFont="1" applyBorder="1" applyAlignment="1" quotePrefix="1">
      <alignment vertical="center"/>
    </xf>
    <xf numFmtId="49" fontId="117" fillId="0" borderId="11" xfId="0" applyNumberFormat="1" applyFont="1" applyBorder="1" applyAlignment="1" quotePrefix="1">
      <alignment/>
    </xf>
    <xf numFmtId="0" fontId="111" fillId="0" borderId="10" xfId="0" applyFont="1" applyBorder="1" applyAlignment="1" quotePrefix="1">
      <alignment horizontal="left" vertical="center"/>
    </xf>
    <xf numFmtId="0" fontId="111" fillId="0" borderId="13" xfId="0" applyFont="1" applyBorder="1" applyAlignment="1" quotePrefix="1">
      <alignment horizontal="left" vertical="center"/>
    </xf>
    <xf numFmtId="49" fontId="117" fillId="0" borderId="16" xfId="0" applyNumberFormat="1" applyFont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/>
    </xf>
    <xf numFmtId="49" fontId="117" fillId="0" borderId="16" xfId="0" applyNumberFormat="1" applyFont="1" applyBorder="1" applyAlignment="1">
      <alignment/>
    </xf>
    <xf numFmtId="49" fontId="117" fillId="0" borderId="11" xfId="0" applyNumberFormat="1" applyFont="1" applyBorder="1" applyAlignment="1">
      <alignment/>
    </xf>
    <xf numFmtId="49" fontId="117" fillId="0" borderId="16" xfId="0" applyNumberFormat="1" applyFont="1" applyBorder="1" applyAlignment="1" quotePrefix="1">
      <alignment/>
    </xf>
    <xf numFmtId="49" fontId="117" fillId="0" borderId="16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71" fillId="0" borderId="0" xfId="0" applyFont="1" applyAlignment="1">
      <alignment horizontal="center"/>
    </xf>
    <xf numFmtId="44" fontId="7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49" fontId="117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 vertical="top" wrapText="1"/>
    </xf>
    <xf numFmtId="49" fontId="51" fillId="0" borderId="0" xfId="0" applyNumberFormat="1" applyFont="1" applyAlignment="1">
      <alignment vertical="top"/>
    </xf>
    <xf numFmtId="0" fontId="0" fillId="0" borderId="19" xfId="0" applyBorder="1" applyAlignment="1">
      <alignment horizontal="center"/>
    </xf>
    <xf numFmtId="2" fontId="0" fillId="0" borderId="19" xfId="42" applyNumberFormat="1" applyFont="1" applyFill="1" applyBorder="1" applyAlignment="1">
      <alignment horizontal="right"/>
    </xf>
    <xf numFmtId="44" fontId="3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left" wrapText="1"/>
    </xf>
    <xf numFmtId="44" fontId="3" fillId="0" borderId="0" xfId="44" applyNumberFormat="1" applyFont="1" applyFill="1" applyBorder="1" applyAlignment="1">
      <alignment horizontal="left"/>
    </xf>
    <xf numFmtId="3" fontId="0" fillId="0" borderId="0" xfId="44" applyNumberForma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center" vertical="center"/>
    </xf>
    <xf numFmtId="164" fontId="43" fillId="7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71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3" fillId="0" borderId="17" xfId="42" applyNumberFormat="1" applyFont="1" applyFill="1" applyBorder="1" applyAlignment="1">
      <alignment horizontal="right"/>
    </xf>
    <xf numFmtId="164" fontId="1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8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0" borderId="11" xfId="51" applyNumberFormat="1" applyFont="1" applyFill="1" applyBorder="1" applyAlignment="1">
      <alignment/>
    </xf>
    <xf numFmtId="164" fontId="3" fillId="0" borderId="18" xfId="0" applyNumberFormat="1" applyFont="1" applyBorder="1" applyAlignment="1">
      <alignment horizontal="left" wrapText="1"/>
    </xf>
    <xf numFmtId="164" fontId="3" fillId="0" borderId="18" xfId="42" applyNumberFormat="1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 horizontal="left"/>
    </xf>
    <xf numFmtId="164" fontId="71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164" fontId="3" fillId="0" borderId="0" xfId="46" applyNumberFormat="1" applyFont="1" applyFill="1" applyBorder="1" applyAlignment="1">
      <alignment horizontal="right"/>
    </xf>
    <xf numFmtId="164" fontId="60" fillId="0" borderId="0" xfId="0" applyNumberFormat="1" applyFont="1" applyAlignment="1">
      <alignment/>
    </xf>
    <xf numFmtId="164" fontId="61" fillId="0" borderId="0" xfId="0" applyNumberFormat="1" applyFont="1" applyAlignment="1">
      <alignment/>
    </xf>
    <xf numFmtId="164" fontId="3" fillId="0" borderId="18" xfId="44" applyNumberFormat="1" applyFont="1" applyFill="1" applyBorder="1" applyAlignment="1">
      <alignment horizontal="left"/>
    </xf>
    <xf numFmtId="164" fontId="13" fillId="0" borderId="17" xfId="44" applyNumberFormat="1" applyFont="1" applyFill="1" applyBorder="1" applyAlignment="1">
      <alignment horizontal="right"/>
    </xf>
    <xf numFmtId="164" fontId="13" fillId="0" borderId="0" xfId="44" applyNumberFormat="1" applyFont="1" applyFill="1" applyBorder="1" applyAlignment="1">
      <alignment horizontal="right"/>
    </xf>
    <xf numFmtId="164" fontId="62" fillId="0" borderId="0" xfId="66" applyNumberFormat="1" applyFont="1" applyAlignment="1">
      <alignment wrapText="1"/>
      <protection/>
    </xf>
    <xf numFmtId="164" fontId="109" fillId="0" borderId="0" xfId="66" applyNumberFormat="1" applyFont="1">
      <alignment/>
      <protection/>
    </xf>
    <xf numFmtId="164" fontId="3" fillId="0" borderId="0" xfId="51" applyNumberFormat="1" applyFont="1" applyFill="1" applyBorder="1" applyAlignment="1">
      <alignment/>
    </xf>
    <xf numFmtId="164" fontId="3" fillId="0" borderId="0" xfId="0" applyNumberFormat="1" applyFont="1" applyAlignment="1">
      <alignment horizontal="center" vertical="center" wrapText="1"/>
    </xf>
    <xf numFmtId="164" fontId="43" fillId="0" borderId="0" xfId="44" applyNumberFormat="1" applyFont="1" applyFill="1" applyBorder="1" applyAlignment="1">
      <alignment horizontal="right" readingOrder="1"/>
    </xf>
    <xf numFmtId="49" fontId="0" fillId="0" borderId="11" xfId="66" applyNumberFormat="1" applyFont="1" applyBorder="1" applyProtection="1" quotePrefix="1">
      <alignment/>
      <protection locked="0"/>
    </xf>
    <xf numFmtId="49" fontId="0" fillId="0" borderId="11" xfId="66" applyNumberFormat="1" applyFont="1" applyBorder="1" applyAlignment="1" applyProtection="1" quotePrefix="1">
      <alignment wrapText="1"/>
      <protection locked="0"/>
    </xf>
    <xf numFmtId="49" fontId="0" fillId="0" borderId="11" xfId="66" applyNumberFormat="1" applyFont="1" applyBorder="1" applyAlignment="1" applyProtection="1">
      <alignment wrapText="1"/>
      <protection locked="0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 readingOrder="1"/>
    </xf>
    <xf numFmtId="0" fontId="16" fillId="0" borderId="34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vertical="top" wrapText="1"/>
    </xf>
    <xf numFmtId="49" fontId="3" fillId="0" borderId="19" xfId="66" applyNumberFormat="1" applyFont="1" applyBorder="1" applyAlignment="1">
      <alignment horizontal="left" wrapText="1"/>
      <protection/>
    </xf>
    <xf numFmtId="49" fontId="6" fillId="0" borderId="17" xfId="66" applyNumberFormat="1" applyFont="1" applyBorder="1" applyAlignment="1" applyProtection="1">
      <alignment horizontal="left"/>
      <protection locked="0"/>
    </xf>
    <xf numFmtId="0" fontId="93" fillId="0" borderId="14" xfId="66" applyBorder="1" applyAlignment="1">
      <alignment horizontal="left" wrapText="1"/>
      <protection/>
    </xf>
    <xf numFmtId="49" fontId="3" fillId="34" borderId="37" xfId="0" applyNumberFormat="1" applyFont="1" applyFill="1" applyBorder="1" applyAlignment="1" applyProtection="1">
      <alignment horizontal="left" vertical="center" wrapText="1" readingOrder="1"/>
      <protection locked="0"/>
    </xf>
    <xf numFmtId="49" fontId="3" fillId="34" borderId="38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 wrapText="1"/>
    </xf>
    <xf numFmtId="0" fontId="42" fillId="0" borderId="0" xfId="65" applyFont="1" applyAlignment="1">
      <alignment horizontal="center" vertical="center" wrapText="1"/>
      <protection/>
    </xf>
    <xf numFmtId="0" fontId="42" fillId="0" borderId="17" xfId="65" applyFont="1" applyBorder="1" applyAlignment="1">
      <alignment horizontal="center" vertical="center" wrapText="1"/>
      <protection/>
    </xf>
    <xf numFmtId="0" fontId="52" fillId="0" borderId="0" xfId="65" applyFont="1" applyAlignment="1">
      <alignment horizontal="center" vertical="center" wrapText="1"/>
      <protection/>
    </xf>
    <xf numFmtId="0" fontId="52" fillId="0" borderId="17" xfId="65" applyFont="1" applyBorder="1" applyAlignment="1">
      <alignment horizontal="center" vertical="center" wrapText="1"/>
      <protection/>
    </xf>
    <xf numFmtId="0" fontId="114" fillId="0" borderId="39" xfId="65" applyFont="1" applyBorder="1" applyAlignment="1">
      <alignment horizontal="center" vertical="center" wrapText="1"/>
      <protection/>
    </xf>
    <xf numFmtId="0" fontId="114" fillId="0" borderId="40" xfId="65" applyFont="1" applyBorder="1" applyAlignment="1">
      <alignment horizontal="center" vertical="center" wrapText="1"/>
      <protection/>
    </xf>
    <xf numFmtId="0" fontId="114" fillId="0" borderId="41" xfId="65" applyFont="1" applyBorder="1" applyAlignment="1">
      <alignment horizontal="center" vertical="center" wrapText="1"/>
      <protection/>
    </xf>
    <xf numFmtId="0" fontId="121" fillId="35" borderId="42" xfId="65" applyFont="1" applyFill="1" applyBorder="1" applyAlignment="1">
      <alignment horizontal="center" wrapText="1"/>
      <protection/>
    </xf>
    <xf numFmtId="0" fontId="51" fillId="0" borderId="1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73" fillId="37" borderId="44" xfId="65" applyFont="1" applyFill="1" applyBorder="1" applyAlignment="1">
      <alignment horizontal="center" wrapText="1"/>
      <protection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49" fontId="0" fillId="0" borderId="11" xfId="66" applyNumberFormat="1" applyFont="1" applyBorder="1" applyAlignment="1" applyProtection="1">
      <alignment wrapText="1"/>
      <protection locked="0"/>
    </xf>
    <xf numFmtId="0" fontId="0" fillId="0" borderId="13" xfId="66" applyFont="1" applyBorder="1" applyAlignment="1" applyProtection="1">
      <alignment horizontal="center" wrapText="1"/>
      <protection locked="0"/>
    </xf>
    <xf numFmtId="49" fontId="0" fillId="0" borderId="11" xfId="66" applyNumberFormat="1" applyFont="1" applyBorder="1" applyAlignment="1" applyProtection="1">
      <alignment horizontal="left" wrapText="1" readingOrder="1"/>
      <protection locked="0"/>
    </xf>
    <xf numFmtId="0" fontId="0" fillId="0" borderId="11" xfId="66" applyFont="1" applyBorder="1" applyAlignment="1" applyProtection="1">
      <alignment horizontal="center" readingOrder="1"/>
      <protection locked="0"/>
    </xf>
    <xf numFmtId="165" fontId="0" fillId="0" borderId="11" xfId="47" applyNumberFormat="1" applyFont="1" applyFill="1" applyBorder="1" applyAlignment="1" applyProtection="1">
      <alignment horizontal="right" readingOrder="1"/>
      <protection locked="0"/>
    </xf>
    <xf numFmtId="3" fontId="0" fillId="0" borderId="11" xfId="47" applyNumberFormat="1" applyFont="1" applyFill="1" applyBorder="1" applyAlignment="1" applyProtection="1">
      <alignment horizontal="right" readingOrder="1"/>
      <protection locked="0"/>
    </xf>
    <xf numFmtId="3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 applyProtection="1">
      <alignment wrapText="1"/>
      <protection locked="0"/>
    </xf>
    <xf numFmtId="0" fontId="0" fillId="0" borderId="0" xfId="66" applyFont="1" applyAlignment="1" applyProtection="1">
      <alignment horizontal="center" wrapText="1" readingOrder="1"/>
      <protection locked="0"/>
    </xf>
    <xf numFmtId="0" fontId="0" fillId="0" borderId="0" xfId="66" applyFont="1" applyAlignment="1" applyProtection="1">
      <alignment horizontal="left" wrapText="1" readingOrder="1"/>
      <protection locked="0"/>
    </xf>
    <xf numFmtId="0" fontId="0" fillId="0" borderId="0" xfId="66" applyFont="1" applyAlignment="1" applyProtection="1">
      <alignment horizontal="center" readingOrder="1"/>
      <protection locked="0"/>
    </xf>
    <xf numFmtId="165" fontId="0" fillId="0" borderId="0" xfId="46" applyNumberFormat="1" applyFont="1" applyFill="1" applyAlignment="1" applyProtection="1">
      <alignment horizontal="right" readingOrder="1"/>
      <protection locked="0"/>
    </xf>
    <xf numFmtId="3" fontId="0" fillId="0" borderId="0" xfId="46" applyNumberFormat="1" applyFont="1" applyFill="1" applyAlignment="1" applyProtection="1">
      <alignment horizontal="right" readingOrder="1"/>
      <protection locked="0"/>
    </xf>
    <xf numFmtId="0" fontId="0" fillId="0" borderId="13" xfId="66" applyFont="1" applyBorder="1" applyAlignment="1" applyProtection="1">
      <alignment horizontal="left" wrapText="1"/>
      <protection locked="0"/>
    </xf>
    <xf numFmtId="165" fontId="0" fillId="0" borderId="11" xfId="46" applyNumberFormat="1" applyFont="1" applyFill="1" applyBorder="1" applyAlignment="1" applyProtection="1">
      <alignment horizontal="right" readingOrder="1"/>
      <protection locked="0"/>
    </xf>
    <xf numFmtId="3" fontId="0" fillId="0" borderId="11" xfId="46" applyNumberFormat="1" applyFont="1" applyFill="1" applyBorder="1" applyAlignment="1" applyProtection="1">
      <alignment horizontal="right" readingOrder="1"/>
      <protection locked="0"/>
    </xf>
    <xf numFmtId="3" fontId="0" fillId="0" borderId="11" xfId="46" applyNumberFormat="1" applyFont="1" applyFill="1" applyBorder="1" applyAlignment="1" applyProtection="1">
      <alignment horizontal="right"/>
      <protection locked="0"/>
    </xf>
    <xf numFmtId="49" fontId="0" fillId="0" borderId="11" xfId="66" applyNumberFormat="1" applyFont="1" applyBorder="1" applyProtection="1">
      <alignment/>
      <protection locked="0"/>
    </xf>
    <xf numFmtId="0" fontId="0" fillId="0" borderId="13" xfId="66" applyFont="1" applyBorder="1" applyAlignment="1" applyProtection="1">
      <alignment horizontal="left"/>
      <protection locked="0"/>
    </xf>
    <xf numFmtId="0" fontId="0" fillId="0" borderId="14" xfId="66" applyFont="1" applyBorder="1" applyAlignment="1" applyProtection="1">
      <alignment horizontal="left"/>
      <protection locked="0"/>
    </xf>
    <xf numFmtId="0" fontId="0" fillId="0" borderId="11" xfId="66" applyFont="1" applyBorder="1" applyAlignment="1" applyProtection="1">
      <alignment horizontal="center"/>
      <protection locked="0"/>
    </xf>
    <xf numFmtId="165" fontId="0" fillId="0" borderId="11" xfId="46" applyNumberFormat="1" applyFont="1" applyFill="1" applyBorder="1" applyAlignment="1" applyProtection="1">
      <alignment horizontal="right"/>
      <protection locked="0"/>
    </xf>
    <xf numFmtId="49" fontId="0" fillId="0" borderId="0" xfId="66" applyNumberFormat="1" applyFont="1" applyProtection="1">
      <alignment/>
      <protection locked="0"/>
    </xf>
    <xf numFmtId="0" fontId="0" fillId="0" borderId="0" xfId="66" applyFont="1" applyAlignment="1" applyProtection="1">
      <alignment horizontal="left"/>
      <protection locked="0"/>
    </xf>
    <xf numFmtId="0" fontId="0" fillId="0" borderId="0" xfId="66" applyFont="1" applyAlignment="1" applyProtection="1">
      <alignment horizontal="center"/>
      <protection locked="0"/>
    </xf>
    <xf numFmtId="3" fontId="0" fillId="0" borderId="0" xfId="46" applyNumberFormat="1" applyFont="1" applyFill="1" applyBorder="1" applyAlignment="1" applyProtection="1">
      <alignment horizontal="right"/>
      <protection locked="0"/>
    </xf>
    <xf numFmtId="165" fontId="0" fillId="0" borderId="0" xfId="46" applyNumberFormat="1" applyFont="1" applyFill="1" applyBorder="1" applyAlignment="1" applyProtection="1">
      <alignment horizontal="right"/>
      <protection locked="0"/>
    </xf>
    <xf numFmtId="49" fontId="0" fillId="0" borderId="16" xfId="66" applyNumberFormat="1" applyFont="1" applyBorder="1" applyProtection="1">
      <alignment/>
      <protection locked="0"/>
    </xf>
    <xf numFmtId="0" fontId="0" fillId="0" borderId="16" xfId="66" applyFont="1" applyBorder="1" applyAlignment="1" applyProtection="1">
      <alignment horizontal="left"/>
      <protection locked="0"/>
    </xf>
    <xf numFmtId="0" fontId="0" fillId="0" borderId="15" xfId="66" applyFont="1" applyBorder="1" applyAlignment="1" applyProtection="1">
      <alignment horizontal="left"/>
      <protection locked="0"/>
    </xf>
    <xf numFmtId="165" fontId="0" fillId="0" borderId="10" xfId="46" applyNumberFormat="1" applyFont="1" applyFill="1" applyBorder="1" applyAlignment="1" applyProtection="1">
      <alignment horizontal="right"/>
      <protection locked="0"/>
    </xf>
    <xf numFmtId="3" fontId="0" fillId="0" borderId="10" xfId="46" applyNumberFormat="1" applyFont="1" applyFill="1" applyBorder="1" applyAlignment="1" applyProtection="1">
      <alignment horizontal="right"/>
      <protection locked="0"/>
    </xf>
    <xf numFmtId="0" fontId="0" fillId="0" borderId="15" xfId="66" applyFont="1" applyBorder="1" applyAlignment="1" applyProtection="1">
      <alignment horizontal="left"/>
      <protection locked="0"/>
    </xf>
    <xf numFmtId="49" fontId="0" fillId="0" borderId="13" xfId="66" applyNumberFormat="1" applyFont="1" applyBorder="1" applyProtection="1">
      <alignment/>
      <protection locked="0"/>
    </xf>
    <xf numFmtId="0" fontId="0" fillId="0" borderId="14" xfId="66" applyFont="1" applyBorder="1" applyAlignment="1" applyProtection="1">
      <alignment horizontal="left"/>
      <protection locked="0"/>
    </xf>
    <xf numFmtId="0" fontId="0" fillId="0" borderId="17" xfId="66" applyFont="1" applyBorder="1" applyAlignment="1" applyProtection="1">
      <alignment horizontal="center"/>
      <protection locked="0"/>
    </xf>
    <xf numFmtId="165" fontId="0" fillId="0" borderId="17" xfId="46" applyNumberFormat="1" applyFont="1" applyFill="1" applyBorder="1" applyAlignment="1" applyProtection="1">
      <alignment horizontal="right"/>
      <protection locked="0"/>
    </xf>
    <xf numFmtId="3" fontId="0" fillId="0" borderId="17" xfId="46" applyNumberFormat="1" applyFont="1" applyFill="1" applyBorder="1" applyAlignment="1" applyProtection="1">
      <alignment horizontal="right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4" xfId="53"/>
    <cellStyle name="Currency 5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2" xfId="65"/>
    <cellStyle name="Normal 2 2" xfId="66"/>
    <cellStyle name="Normal 2 2 3" xfId="67"/>
    <cellStyle name="Normal 2 3" xfId="68"/>
    <cellStyle name="Normal 3" xfId="69"/>
    <cellStyle name="Normal 4" xfId="70"/>
    <cellStyle name="Normal 5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1238250</xdr:colOff>
      <xdr:row>2</xdr:row>
      <xdr:rowOff>0</xdr:rowOff>
    </xdr:from>
    <xdr:ext cx="266700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3190875" y="6381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1238250</xdr:colOff>
      <xdr:row>2</xdr:row>
      <xdr:rowOff>0</xdr:rowOff>
    </xdr:from>
    <xdr:ext cx="266700" cy="314325"/>
    <xdr:sp fLocksText="0">
      <xdr:nvSpPr>
        <xdr:cNvPr id="2" name="TextBox 2"/>
        <xdr:cNvSpPr txBox="1">
          <a:spLocks noChangeArrowheads="1"/>
        </xdr:cNvSpPr>
      </xdr:nvSpPr>
      <xdr:spPr>
        <a:xfrm>
          <a:off x="3190875" y="6381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1" name="TextBox 1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2" name="TextBox 2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3" name="TextBox 3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4" name="TextBox 4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5" name="TextBox 5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6" name="TextBox 6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7" name="TextBox 7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76225" cy="295275"/>
    <xdr:sp fLocksText="0">
      <xdr:nvSpPr>
        <xdr:cNvPr id="8" name="TextBox 8"/>
        <xdr:cNvSpPr txBox="1">
          <a:spLocks noChangeArrowheads="1"/>
        </xdr:cNvSpPr>
      </xdr:nvSpPr>
      <xdr:spPr>
        <a:xfrm>
          <a:off x="7239000" y="52863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266700" cy="333375"/>
    <xdr:sp fLocksText="0">
      <xdr:nvSpPr>
        <xdr:cNvPr id="9" name="TextBox 9"/>
        <xdr:cNvSpPr txBox="1">
          <a:spLocks noChangeArrowheads="1"/>
        </xdr:cNvSpPr>
      </xdr:nvSpPr>
      <xdr:spPr>
        <a:xfrm>
          <a:off x="3409950" y="64770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266700" cy="333375"/>
    <xdr:sp fLocksText="0">
      <xdr:nvSpPr>
        <xdr:cNvPr id="10" name="TextBox 10"/>
        <xdr:cNvSpPr txBox="1">
          <a:spLocks noChangeArrowheads="1"/>
        </xdr:cNvSpPr>
      </xdr:nvSpPr>
      <xdr:spPr>
        <a:xfrm>
          <a:off x="3409950" y="64770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142875</xdr:rowOff>
    </xdr:from>
    <xdr:to>
      <xdr:col>9</xdr:col>
      <xdr:colOff>257175</xdr:colOff>
      <xdr:row>50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2875"/>
          <a:ext cx="5305425" cy="800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</xdr:row>
      <xdr:rowOff>57150</xdr:rowOff>
    </xdr:from>
    <xdr:to>
      <xdr:col>26</xdr:col>
      <xdr:colOff>200025</xdr:colOff>
      <xdr:row>49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219075"/>
          <a:ext cx="57340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9"/>
  <sheetViews>
    <sheetView showGridLines="0" zoomScale="90" zoomScaleNormal="90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57.28125" style="0" customWidth="1"/>
    <col min="4" max="4" width="0.13671875" style="0" hidden="1" customWidth="1"/>
    <col min="5" max="5" width="16.28125" style="11" customWidth="1"/>
    <col min="6" max="6" width="7.7109375" style="0" customWidth="1"/>
    <col min="7" max="7" width="14.00390625" style="0" bestFit="1" customWidth="1"/>
  </cols>
  <sheetData>
    <row r="1" spans="1:6" ht="27.75" customHeight="1">
      <c r="A1" s="882" t="s">
        <v>132</v>
      </c>
      <c r="B1" s="882"/>
      <c r="C1" s="882"/>
      <c r="D1" s="882"/>
      <c r="E1" s="882"/>
      <c r="F1" s="882"/>
    </row>
    <row r="2" spans="1:6" ht="19.5" customHeight="1">
      <c r="A2" s="885" t="s">
        <v>789</v>
      </c>
      <c r="B2" s="885"/>
      <c r="C2" s="885"/>
      <c r="D2" s="885"/>
      <c r="E2" s="885"/>
      <c r="F2" s="885"/>
    </row>
    <row r="3" spans="1:6" ht="20.25">
      <c r="A3" s="884" t="s">
        <v>72</v>
      </c>
      <c r="B3" s="884"/>
      <c r="C3" s="884"/>
      <c r="D3" s="884"/>
      <c r="E3" s="884"/>
      <c r="F3" s="884"/>
    </row>
    <row r="4" spans="1:6" ht="12.75" customHeight="1">
      <c r="A4" s="171"/>
      <c r="B4" s="171"/>
      <c r="C4" s="171"/>
      <c r="D4" s="171"/>
      <c r="E4" s="2"/>
      <c r="F4" s="171"/>
    </row>
    <row r="5" spans="2:7" s="66" customFormat="1" ht="15.75">
      <c r="B5" s="877" t="s">
        <v>73</v>
      </c>
      <c r="C5" s="877"/>
      <c r="D5" s="877"/>
      <c r="E5" s="877"/>
      <c r="F5" s="877"/>
      <c r="G5" s="67"/>
    </row>
    <row r="6" spans="3:5" s="68" customFormat="1" ht="14.25">
      <c r="C6" s="85" t="s">
        <v>118</v>
      </c>
      <c r="D6" s="69"/>
      <c r="E6" s="70">
        <v>1</v>
      </c>
    </row>
    <row r="7" spans="3:5" s="68" customFormat="1" ht="14.25">
      <c r="C7" s="85" t="s">
        <v>119</v>
      </c>
      <c r="D7" s="69"/>
      <c r="E7" s="70">
        <v>1</v>
      </c>
    </row>
    <row r="8" spans="3:5" s="68" customFormat="1" ht="14.25">
      <c r="C8" s="85" t="s">
        <v>309</v>
      </c>
      <c r="D8" s="69"/>
      <c r="E8" s="70">
        <v>1</v>
      </c>
    </row>
    <row r="9" spans="3:5" s="68" customFormat="1" ht="14.25" customHeight="1">
      <c r="C9" s="85" t="s">
        <v>370</v>
      </c>
      <c r="D9" s="69"/>
      <c r="E9" s="70">
        <v>1</v>
      </c>
    </row>
    <row r="10" spans="3:5" s="68" customFormat="1" ht="14.25" customHeight="1">
      <c r="C10" s="85" t="s">
        <v>432</v>
      </c>
      <c r="D10" s="69"/>
      <c r="E10" s="70">
        <v>1</v>
      </c>
    </row>
    <row r="11" spans="3:5" s="68" customFormat="1" ht="13.5" customHeight="1">
      <c r="C11" s="69"/>
      <c r="D11" s="69"/>
      <c r="E11" s="70"/>
    </row>
    <row r="12" spans="2:8" s="68" customFormat="1" ht="15.75">
      <c r="B12" s="877" t="s">
        <v>140</v>
      </c>
      <c r="C12" s="877"/>
      <c r="D12" s="877"/>
      <c r="E12" s="877"/>
      <c r="F12" s="877"/>
      <c r="H12" s="70"/>
    </row>
    <row r="13" spans="2:8" s="68" customFormat="1" ht="14.25" customHeight="1">
      <c r="B13" s="85"/>
      <c r="C13" s="85" t="s">
        <v>157</v>
      </c>
      <c r="E13" s="201">
        <v>1</v>
      </c>
      <c r="H13" s="201"/>
    </row>
    <row r="14" ht="13.5" customHeight="1"/>
    <row r="15" ht="17.25" customHeight="1">
      <c r="B15" s="144" t="s">
        <v>614</v>
      </c>
    </row>
    <row r="16" spans="3:5" ht="13.5" customHeight="1">
      <c r="C16" s="151" t="s">
        <v>615</v>
      </c>
      <c r="E16" s="11">
        <v>1</v>
      </c>
    </row>
    <row r="17" ht="13.5" customHeight="1"/>
    <row r="18" spans="2:7" s="66" customFormat="1" ht="15.75" customHeight="1">
      <c r="B18" s="877" t="s">
        <v>189</v>
      </c>
      <c r="C18" s="877"/>
      <c r="D18" s="877"/>
      <c r="E18" s="877"/>
      <c r="F18" s="877"/>
      <c r="G18" s="67"/>
    </row>
    <row r="19" spans="2:8" s="66" customFormat="1" ht="14.25" customHeight="1">
      <c r="B19" s="202"/>
      <c r="C19" s="145" t="s">
        <v>204</v>
      </c>
      <c r="D19" s="202"/>
      <c r="E19" s="201">
        <v>1</v>
      </c>
      <c r="F19" s="202"/>
      <c r="G19" s="200"/>
      <c r="H19" s="200"/>
    </row>
    <row r="20" spans="2:7" s="68" customFormat="1" ht="14.25" customHeight="1">
      <c r="B20" s="85"/>
      <c r="C20" s="85" t="s">
        <v>120</v>
      </c>
      <c r="E20" s="201">
        <v>1</v>
      </c>
      <c r="F20" s="85"/>
      <c r="G20" s="85"/>
    </row>
    <row r="21" spans="2:7" s="68" customFormat="1" ht="14.25" customHeight="1">
      <c r="B21" s="85"/>
      <c r="C21" s="85" t="s">
        <v>79</v>
      </c>
      <c r="E21" s="201">
        <v>1</v>
      </c>
      <c r="F21" s="85"/>
      <c r="G21" s="85"/>
    </row>
    <row r="22" spans="2:7" s="68" customFormat="1" ht="14.25" customHeight="1">
      <c r="B22" s="85"/>
      <c r="C22" s="85" t="s">
        <v>121</v>
      </c>
      <c r="E22" s="201">
        <v>1</v>
      </c>
      <c r="F22" s="85"/>
      <c r="G22" s="85"/>
    </row>
    <row r="23" ht="8.25" customHeight="1">
      <c r="C23" s="85"/>
    </row>
    <row r="24" spans="2:5" ht="15.75">
      <c r="B24" s="144" t="s">
        <v>196</v>
      </c>
      <c r="C24" s="149"/>
      <c r="E24" s="70"/>
    </row>
    <row r="25" spans="3:5" ht="14.25" customHeight="1">
      <c r="C25" s="85" t="s">
        <v>197</v>
      </c>
      <c r="E25" s="201">
        <v>2</v>
      </c>
    </row>
    <row r="26" spans="3:5" ht="13.5" customHeight="1">
      <c r="C26" s="149"/>
      <c r="E26" s="70"/>
    </row>
    <row r="27" spans="2:8" s="66" customFormat="1" ht="15.75" customHeight="1">
      <c r="B27" s="883" t="s">
        <v>93</v>
      </c>
      <c r="C27" s="883"/>
      <c r="D27" s="883"/>
      <c r="E27" s="883"/>
      <c r="F27" s="883"/>
      <c r="G27" s="67"/>
      <c r="H27" s="67"/>
    </row>
    <row r="28" spans="2:8" s="68" customFormat="1" ht="14.25">
      <c r="B28" s="85"/>
      <c r="C28" s="85" t="s">
        <v>769</v>
      </c>
      <c r="E28" s="203">
        <v>2</v>
      </c>
      <c r="H28" s="201"/>
    </row>
    <row r="29" spans="2:8" s="68" customFormat="1" ht="14.25">
      <c r="B29" s="85"/>
      <c r="C29" s="85" t="s">
        <v>117</v>
      </c>
      <c r="E29" s="203">
        <v>2</v>
      </c>
      <c r="H29" s="201"/>
    </row>
    <row r="30" spans="2:8" s="68" customFormat="1" ht="14.25" customHeight="1">
      <c r="B30" s="85"/>
      <c r="C30" s="85" t="s">
        <v>75</v>
      </c>
      <c r="E30" s="11">
        <v>2</v>
      </c>
      <c r="H30" s="201"/>
    </row>
    <row r="31" spans="2:8" s="68" customFormat="1" ht="14.25" customHeight="1">
      <c r="B31" s="85"/>
      <c r="C31" s="85" t="s">
        <v>74</v>
      </c>
      <c r="E31" s="11">
        <v>2</v>
      </c>
      <c r="H31" s="201"/>
    </row>
    <row r="32" spans="2:8" s="68" customFormat="1" ht="14.25" customHeight="1">
      <c r="B32" s="85"/>
      <c r="C32" s="85" t="s">
        <v>413</v>
      </c>
      <c r="E32" s="11">
        <v>2</v>
      </c>
      <c r="H32" s="201"/>
    </row>
    <row r="33" spans="2:8" s="68" customFormat="1" ht="14.25" customHeight="1">
      <c r="B33" s="85"/>
      <c r="C33" s="85" t="s">
        <v>414</v>
      </c>
      <c r="E33" s="11">
        <v>2</v>
      </c>
      <c r="H33" s="201"/>
    </row>
    <row r="34" spans="2:8" s="68" customFormat="1" ht="13.5" customHeight="1">
      <c r="B34" s="69"/>
      <c r="C34" s="69"/>
      <c r="E34" s="70"/>
      <c r="H34" s="70"/>
    </row>
    <row r="35" spans="2:8" s="66" customFormat="1" ht="15.75">
      <c r="B35" s="877" t="s">
        <v>456</v>
      </c>
      <c r="C35" s="877"/>
      <c r="D35" s="877"/>
      <c r="E35" s="877"/>
      <c r="F35" s="877"/>
      <c r="G35" s="67"/>
      <c r="H35" s="67"/>
    </row>
    <row r="36" spans="2:8" s="68" customFormat="1" ht="14.25" customHeight="1">
      <c r="B36" s="85"/>
      <c r="C36" s="303" t="s">
        <v>250</v>
      </c>
      <c r="E36" s="201">
        <v>2</v>
      </c>
      <c r="H36" s="201"/>
    </row>
    <row r="37" spans="2:8" s="68" customFormat="1" ht="14.25" customHeight="1">
      <c r="B37" s="85"/>
      <c r="C37" s="303" t="s">
        <v>307</v>
      </c>
      <c r="E37" s="201">
        <v>2</v>
      </c>
      <c r="H37" s="201"/>
    </row>
    <row r="38" spans="2:8" s="68" customFormat="1" ht="14.25" customHeight="1">
      <c r="B38" s="85"/>
      <c r="C38" s="85" t="s">
        <v>346</v>
      </c>
      <c r="E38" s="201">
        <v>2</v>
      </c>
      <c r="H38" s="201"/>
    </row>
    <row r="39" spans="2:8" s="68" customFormat="1" ht="14.25" customHeight="1">
      <c r="B39" s="85"/>
      <c r="C39" s="85" t="s">
        <v>122</v>
      </c>
      <c r="E39" s="201">
        <v>2</v>
      </c>
      <c r="H39" s="201"/>
    </row>
    <row r="40" spans="2:8" s="68" customFormat="1" ht="14.25" customHeight="1">
      <c r="B40" s="85"/>
      <c r="C40" s="85" t="s">
        <v>123</v>
      </c>
      <c r="E40" s="201">
        <v>2</v>
      </c>
      <c r="H40" s="201"/>
    </row>
    <row r="41" spans="2:8" s="68" customFormat="1" ht="14.25" customHeight="1">
      <c r="B41" s="85"/>
      <c r="C41" s="85" t="s">
        <v>345</v>
      </c>
      <c r="E41" s="201">
        <v>2</v>
      </c>
      <c r="H41" s="201"/>
    </row>
    <row r="42" spans="3:5" ht="14.25" customHeight="1">
      <c r="C42" s="217" t="s">
        <v>360</v>
      </c>
      <c r="E42" s="201">
        <v>2</v>
      </c>
    </row>
    <row r="43" spans="3:5" ht="14.25" customHeight="1">
      <c r="C43" s="304" t="s">
        <v>361</v>
      </c>
      <c r="E43" s="201">
        <v>2</v>
      </c>
    </row>
    <row r="44" spans="3:5" ht="14.25" customHeight="1">
      <c r="C44" s="304" t="s">
        <v>478</v>
      </c>
      <c r="E44" s="201">
        <v>2</v>
      </c>
    </row>
    <row r="45" spans="3:5" ht="14.25" customHeight="1">
      <c r="C45" s="304" t="s">
        <v>481</v>
      </c>
      <c r="E45" s="201">
        <v>2</v>
      </c>
    </row>
    <row r="46" spans="3:5" ht="14.25" customHeight="1">
      <c r="C46" s="252" t="s">
        <v>415</v>
      </c>
      <c r="E46" s="201">
        <v>3</v>
      </c>
    </row>
    <row r="47" spans="3:5" ht="14.25" customHeight="1">
      <c r="C47" s="252" t="s">
        <v>447</v>
      </c>
      <c r="E47" s="201">
        <v>3</v>
      </c>
    </row>
    <row r="48" spans="3:5" ht="14.25" customHeight="1">
      <c r="C48" s="252" t="s">
        <v>450</v>
      </c>
      <c r="E48" s="201">
        <v>3</v>
      </c>
    </row>
    <row r="49" spans="3:5" ht="14.25" customHeight="1">
      <c r="C49" s="252" t="s">
        <v>453</v>
      </c>
      <c r="E49" s="201">
        <v>3</v>
      </c>
    </row>
    <row r="50" spans="2:5" ht="13.5" customHeight="1">
      <c r="B50" s="348"/>
      <c r="C50" s="252"/>
      <c r="E50" s="201"/>
    </row>
    <row r="51" spans="2:8" s="66" customFormat="1" ht="15.75">
      <c r="B51" s="877" t="s">
        <v>133</v>
      </c>
      <c r="C51" s="877"/>
      <c r="D51" s="877"/>
      <c r="E51" s="877"/>
      <c r="F51" s="877"/>
      <c r="G51" s="67"/>
      <c r="H51" s="67"/>
    </row>
    <row r="52" spans="2:8" s="66" customFormat="1" ht="14.25" customHeight="1">
      <c r="B52" s="202"/>
      <c r="C52" s="85" t="s">
        <v>364</v>
      </c>
      <c r="D52" s="202"/>
      <c r="E52" s="201">
        <v>3</v>
      </c>
      <c r="F52" s="202"/>
      <c r="G52" s="200"/>
      <c r="H52" s="200"/>
    </row>
    <row r="53" spans="2:8" s="66" customFormat="1" ht="14.25" customHeight="1">
      <c r="B53" s="202"/>
      <c r="C53" s="85" t="s">
        <v>366</v>
      </c>
      <c r="D53" s="202"/>
      <c r="E53" s="201">
        <v>3</v>
      </c>
      <c r="F53" s="202"/>
      <c r="G53" s="200"/>
      <c r="H53" s="200"/>
    </row>
    <row r="54" spans="2:8" s="66" customFormat="1" ht="14.25" customHeight="1">
      <c r="B54" s="202"/>
      <c r="C54" s="204" t="s">
        <v>255</v>
      </c>
      <c r="D54" s="205"/>
      <c r="E54" s="201">
        <v>3</v>
      </c>
      <c r="F54" s="202"/>
      <c r="G54" s="200"/>
      <c r="H54" s="200"/>
    </row>
    <row r="55" spans="3:11" s="11" customFormat="1" ht="14.25" customHeight="1">
      <c r="C55" s="204" t="s">
        <v>207</v>
      </c>
      <c r="D55" s="205"/>
      <c r="E55" s="201">
        <v>3</v>
      </c>
      <c r="F55" s="205"/>
      <c r="G55"/>
      <c r="H55"/>
      <c r="I55"/>
      <c r="J55"/>
      <c r="K55"/>
    </row>
    <row r="56" spans="2:8" s="68" customFormat="1" ht="13.5" customHeight="1">
      <c r="B56" s="69"/>
      <c r="C56" s="69"/>
      <c r="E56" s="70"/>
      <c r="H56" s="70"/>
    </row>
    <row r="57" spans="2:8" s="66" customFormat="1" ht="15.75">
      <c r="B57" s="877" t="s">
        <v>69</v>
      </c>
      <c r="C57" s="877"/>
      <c r="D57" s="877"/>
      <c r="E57" s="877"/>
      <c r="F57" s="877"/>
      <c r="G57" s="67"/>
      <c r="H57" s="67"/>
    </row>
    <row r="58" spans="2:8" s="68" customFormat="1" ht="14.25" customHeight="1">
      <c r="B58" s="85"/>
      <c r="C58" s="85" t="s">
        <v>88</v>
      </c>
      <c r="E58" s="203">
        <v>3</v>
      </c>
      <c r="F58" s="85"/>
      <c r="G58" s="85"/>
      <c r="H58" s="201"/>
    </row>
    <row r="59" spans="2:8" s="68" customFormat="1" ht="14.25" customHeight="1">
      <c r="B59" s="85"/>
      <c r="C59" s="145" t="s">
        <v>356</v>
      </c>
      <c r="E59" s="203">
        <v>3</v>
      </c>
      <c r="F59" s="85"/>
      <c r="G59" s="85"/>
      <c r="H59" s="201"/>
    </row>
    <row r="60" spans="2:8" s="68" customFormat="1" ht="14.25" customHeight="1">
      <c r="B60" s="85"/>
      <c r="C60" s="145" t="s">
        <v>458</v>
      </c>
      <c r="E60" s="203">
        <v>3</v>
      </c>
      <c r="F60" s="85"/>
      <c r="G60" s="85"/>
      <c r="H60" s="201"/>
    </row>
    <row r="61" spans="2:8" s="68" customFormat="1" ht="14.25" customHeight="1">
      <c r="B61" s="85"/>
      <c r="C61" s="85" t="s">
        <v>124</v>
      </c>
      <c r="E61" s="203">
        <v>3</v>
      </c>
      <c r="F61" s="85"/>
      <c r="G61" s="85"/>
      <c r="H61" s="201"/>
    </row>
    <row r="62" spans="2:8" s="68" customFormat="1" ht="14.25" customHeight="1">
      <c r="B62" s="85"/>
      <c r="C62" s="85" t="s">
        <v>89</v>
      </c>
      <c r="E62" s="203">
        <v>3</v>
      </c>
      <c r="F62" s="85"/>
      <c r="G62" s="85"/>
      <c r="H62" s="201"/>
    </row>
    <row r="63" spans="3:5" s="68" customFormat="1" ht="14.25" customHeight="1">
      <c r="C63" s="85" t="s">
        <v>77</v>
      </c>
      <c r="E63" s="203">
        <v>3</v>
      </c>
    </row>
    <row r="64" spans="3:5" s="68" customFormat="1" ht="14.25" customHeight="1">
      <c r="C64" s="85" t="s">
        <v>80</v>
      </c>
      <c r="E64" s="11">
        <v>3</v>
      </c>
    </row>
    <row r="65" spans="3:5" s="68" customFormat="1" ht="17.25">
      <c r="C65" s="271" t="s">
        <v>407</v>
      </c>
      <c r="E65" s="11">
        <v>4</v>
      </c>
    </row>
    <row r="66" spans="3:5" s="68" customFormat="1" ht="17.25">
      <c r="C66" s="284" t="s">
        <v>408</v>
      </c>
      <c r="E66" s="11">
        <v>4</v>
      </c>
    </row>
    <row r="67" spans="3:5" s="68" customFormat="1" ht="14.25" customHeight="1">
      <c r="C67" s="284" t="s">
        <v>385</v>
      </c>
      <c r="E67" s="11">
        <v>4</v>
      </c>
    </row>
    <row r="68" spans="3:5" s="68" customFormat="1" ht="14.25" customHeight="1">
      <c r="C68" s="284" t="s">
        <v>389</v>
      </c>
      <c r="E68" s="11">
        <v>4</v>
      </c>
    </row>
    <row r="69" spans="3:5" s="68" customFormat="1" ht="14.25" customHeight="1">
      <c r="C69" s="284" t="s">
        <v>393</v>
      </c>
      <c r="E69" s="11">
        <v>4</v>
      </c>
    </row>
    <row r="70" spans="3:5" s="68" customFormat="1" ht="14.25" customHeight="1">
      <c r="C70" s="284" t="s">
        <v>399</v>
      </c>
      <c r="E70" s="11">
        <v>4</v>
      </c>
    </row>
    <row r="71" spans="3:5" s="68" customFormat="1" ht="14.25" customHeight="1">
      <c r="C71" s="284" t="s">
        <v>403</v>
      </c>
      <c r="E71" s="11"/>
    </row>
    <row r="72" ht="13.5" customHeight="1"/>
    <row r="73" spans="2:8" s="66" customFormat="1" ht="15.75">
      <c r="B73" s="877" t="s">
        <v>351</v>
      </c>
      <c r="C73" s="877"/>
      <c r="D73" s="877"/>
      <c r="E73" s="877"/>
      <c r="F73" s="877"/>
      <c r="G73" s="67"/>
      <c r="H73" s="67"/>
    </row>
    <row r="74" spans="2:8" s="68" customFormat="1" ht="14.25" customHeight="1">
      <c r="B74" s="85"/>
      <c r="C74" s="85" t="s">
        <v>352</v>
      </c>
      <c r="E74" s="203">
        <v>4</v>
      </c>
      <c r="F74" s="85"/>
      <c r="G74" s="85"/>
      <c r="H74" s="201"/>
    </row>
    <row r="75" spans="2:8" s="68" customFormat="1" ht="14.25" customHeight="1">
      <c r="B75" s="85"/>
      <c r="C75" s="85" t="s">
        <v>586</v>
      </c>
      <c r="E75" s="203">
        <v>4</v>
      </c>
      <c r="F75" s="85"/>
      <c r="G75" s="85"/>
      <c r="H75" s="201"/>
    </row>
    <row r="76" ht="13.5" customHeight="1"/>
    <row r="77" spans="2:8" s="66" customFormat="1" ht="15.75">
      <c r="B77" s="877" t="s">
        <v>134</v>
      </c>
      <c r="C77" s="877"/>
      <c r="D77" s="877"/>
      <c r="E77" s="877"/>
      <c r="F77" s="877"/>
      <c r="G77" s="67"/>
      <c r="H77" s="67"/>
    </row>
    <row r="78" spans="2:8" s="68" customFormat="1" ht="14.25" customHeight="1">
      <c r="B78" s="85"/>
      <c r="C78" s="85" t="s">
        <v>768</v>
      </c>
      <c r="E78" s="203">
        <v>4</v>
      </c>
      <c r="F78" s="85"/>
      <c r="G78" s="85"/>
      <c r="H78" s="201"/>
    </row>
    <row r="79" spans="2:8" s="68" customFormat="1" ht="14.25">
      <c r="B79" s="85"/>
      <c r="C79" s="85" t="s">
        <v>462</v>
      </c>
      <c r="E79" s="203">
        <v>4</v>
      </c>
      <c r="F79" s="85"/>
      <c r="G79" s="85"/>
      <c r="H79" s="201"/>
    </row>
    <row r="80" spans="2:8" s="68" customFormat="1" ht="14.25" customHeight="1">
      <c r="B80" s="85"/>
      <c r="C80" s="85" t="s">
        <v>76</v>
      </c>
      <c r="E80" s="203">
        <v>4</v>
      </c>
      <c r="F80" s="85"/>
      <c r="G80" s="85"/>
      <c r="H80" s="201"/>
    </row>
    <row r="81" spans="2:8" s="68" customFormat="1" ht="14.25" customHeight="1">
      <c r="B81" s="85"/>
      <c r="C81" s="85" t="s">
        <v>223</v>
      </c>
      <c r="E81" s="203">
        <v>4</v>
      </c>
      <c r="F81" s="85"/>
      <c r="G81" s="85"/>
      <c r="H81" s="201"/>
    </row>
    <row r="82" spans="2:8" s="68" customFormat="1" ht="14.25" customHeight="1">
      <c r="B82" s="85"/>
      <c r="C82" s="85" t="s">
        <v>466</v>
      </c>
      <c r="E82" s="203">
        <v>4</v>
      </c>
      <c r="F82" s="85"/>
      <c r="G82" s="85"/>
      <c r="H82" s="201"/>
    </row>
    <row r="83" spans="3:5" ht="14.25" customHeight="1">
      <c r="C83" s="85" t="s">
        <v>195</v>
      </c>
      <c r="E83" s="203">
        <v>4</v>
      </c>
    </row>
    <row r="84" spans="3:5" ht="14.25" customHeight="1">
      <c r="C84" s="145" t="s">
        <v>202</v>
      </c>
      <c r="E84" s="203">
        <v>4</v>
      </c>
    </row>
    <row r="85" spans="2:8" s="68" customFormat="1" ht="14.25" customHeight="1">
      <c r="B85" s="85"/>
      <c r="C85" s="85" t="s">
        <v>416</v>
      </c>
      <c r="E85" s="203">
        <v>5</v>
      </c>
      <c r="F85" s="85"/>
      <c r="G85" s="85"/>
      <c r="H85" s="201"/>
    </row>
    <row r="86" spans="2:8" s="68" customFormat="1" ht="14.25" customHeight="1">
      <c r="B86" s="85"/>
      <c r="C86" s="85" t="s">
        <v>491</v>
      </c>
      <c r="E86" s="203">
        <v>5</v>
      </c>
      <c r="F86" s="85"/>
      <c r="G86" s="85"/>
      <c r="H86" s="201"/>
    </row>
    <row r="87" spans="2:8" s="68" customFormat="1" ht="14.25" customHeight="1">
      <c r="B87" s="85"/>
      <c r="C87" s="85" t="s">
        <v>429</v>
      </c>
      <c r="E87" s="203">
        <v>5</v>
      </c>
      <c r="F87" s="85"/>
      <c r="G87" s="85"/>
      <c r="H87" s="201"/>
    </row>
    <row r="88" spans="3:5" ht="8.25" customHeight="1">
      <c r="C88" s="149"/>
      <c r="E88" s="70"/>
    </row>
    <row r="89" spans="2:8" s="66" customFormat="1" ht="15.75">
      <c r="B89" s="877" t="s">
        <v>90</v>
      </c>
      <c r="C89" s="877"/>
      <c r="D89" s="877"/>
      <c r="E89" s="877"/>
      <c r="F89" s="877"/>
      <c r="G89" s="67"/>
      <c r="H89" s="67"/>
    </row>
    <row r="90" spans="3:5" s="68" customFormat="1" ht="14.25" customHeight="1">
      <c r="C90" s="85" t="s">
        <v>125</v>
      </c>
      <c r="E90" s="203">
        <v>5</v>
      </c>
    </row>
    <row r="91" spans="2:8" s="68" customFormat="1" ht="14.25" customHeight="1">
      <c r="B91" s="85"/>
      <c r="C91" s="85" t="s">
        <v>81</v>
      </c>
      <c r="E91" s="203">
        <v>5</v>
      </c>
      <c r="H91" s="201"/>
    </row>
    <row r="92" spans="2:8" s="68" customFormat="1" ht="14.25" customHeight="1">
      <c r="B92" s="85"/>
      <c r="C92" s="85" t="s">
        <v>220</v>
      </c>
      <c r="E92" s="203">
        <v>5</v>
      </c>
      <c r="H92" s="201"/>
    </row>
    <row r="93" spans="3:4" ht="13.5" customHeight="1">
      <c r="C93" s="71"/>
      <c r="D93" s="73"/>
    </row>
    <row r="94" spans="2:10" s="66" customFormat="1" ht="15.75">
      <c r="B94" s="877" t="s">
        <v>0</v>
      </c>
      <c r="C94" s="877"/>
      <c r="D94" s="877"/>
      <c r="E94" s="877"/>
      <c r="F94" s="877"/>
      <c r="G94" s="67"/>
      <c r="H94" s="67"/>
      <c r="I94" s="67"/>
      <c r="J94" s="67"/>
    </row>
    <row r="95" spans="2:10" s="66" customFormat="1" ht="14.25" customHeight="1">
      <c r="B95" s="65"/>
      <c r="C95" s="344" t="s">
        <v>443</v>
      </c>
      <c r="D95" s="65"/>
      <c r="E95" s="203">
        <v>5</v>
      </c>
      <c r="F95" s="65"/>
      <c r="G95" s="67"/>
      <c r="H95" s="67"/>
      <c r="I95" s="67"/>
      <c r="J95" s="67"/>
    </row>
    <row r="96" spans="2:10" s="66" customFormat="1" ht="14.25" customHeight="1">
      <c r="B96" s="65"/>
      <c r="C96" s="344" t="s">
        <v>472</v>
      </c>
      <c r="D96" s="65"/>
      <c r="E96" s="203">
        <v>5</v>
      </c>
      <c r="F96" s="65"/>
      <c r="G96" s="67"/>
      <c r="H96" s="67"/>
      <c r="I96" s="67"/>
      <c r="J96" s="67"/>
    </row>
    <row r="97" spans="2:10" s="66" customFormat="1" ht="14.25" customHeight="1">
      <c r="B97" s="65"/>
      <c r="C97" s="344" t="s">
        <v>474</v>
      </c>
      <c r="D97" s="65"/>
      <c r="E97" s="203">
        <v>5</v>
      </c>
      <c r="F97" s="65"/>
      <c r="G97" s="67"/>
      <c r="H97" s="67"/>
      <c r="I97" s="67"/>
      <c r="J97" s="67"/>
    </row>
    <row r="98" spans="2:10" s="66" customFormat="1" ht="14.25" customHeight="1">
      <c r="B98" s="65"/>
      <c r="C98" s="344" t="s">
        <v>476</v>
      </c>
      <c r="D98" s="65"/>
      <c r="E98" s="203">
        <v>5</v>
      </c>
      <c r="F98" s="65"/>
      <c r="G98" s="67"/>
      <c r="H98" s="67"/>
      <c r="I98" s="67"/>
      <c r="J98" s="67"/>
    </row>
    <row r="99" spans="3:5" s="68" customFormat="1" ht="14.25" customHeight="1">
      <c r="C99" s="85" t="s">
        <v>199</v>
      </c>
      <c r="E99" s="203">
        <v>5</v>
      </c>
    </row>
    <row r="100" spans="3:5" s="68" customFormat="1" ht="14.25" customHeight="1">
      <c r="C100" s="85" t="s">
        <v>135</v>
      </c>
      <c r="E100" s="203">
        <v>5</v>
      </c>
    </row>
    <row r="101" spans="3:5" s="68" customFormat="1" ht="14.25" customHeight="1">
      <c r="C101" s="344" t="s">
        <v>438</v>
      </c>
      <c r="E101" s="203">
        <v>5</v>
      </c>
    </row>
    <row r="102" spans="3:5" s="68" customFormat="1" ht="14.25" customHeight="1">
      <c r="C102" s="85" t="s">
        <v>333</v>
      </c>
      <c r="E102" s="203">
        <v>5</v>
      </c>
    </row>
    <row r="103" spans="3:5" s="68" customFormat="1" ht="14.25" customHeight="1">
      <c r="C103" s="85" t="s">
        <v>136</v>
      </c>
      <c r="E103" s="198">
        <v>6</v>
      </c>
    </row>
    <row r="104" spans="3:5" s="68" customFormat="1" ht="14.25" customHeight="1">
      <c r="C104" s="85" t="s">
        <v>137</v>
      </c>
      <c r="E104" s="198">
        <v>6</v>
      </c>
    </row>
    <row r="105" spans="3:5" s="68" customFormat="1" ht="14.25" customHeight="1">
      <c r="C105" s="85" t="s">
        <v>138</v>
      </c>
      <c r="E105" s="198">
        <v>6</v>
      </c>
    </row>
    <row r="106" spans="3:5" s="68" customFormat="1" ht="14.25" customHeight="1">
      <c r="C106" s="85" t="s">
        <v>126</v>
      </c>
      <c r="E106" s="203">
        <v>6</v>
      </c>
    </row>
    <row r="107" spans="3:5" s="68" customFormat="1" ht="14.25" customHeight="1">
      <c r="C107" s="85" t="s">
        <v>139</v>
      </c>
      <c r="E107" s="203">
        <v>6</v>
      </c>
    </row>
    <row r="108" spans="3:5" s="68" customFormat="1" ht="14.25" customHeight="1">
      <c r="C108" s="85" t="s">
        <v>584</v>
      </c>
      <c r="E108" s="74">
        <v>6</v>
      </c>
    </row>
    <row r="109" spans="3:5" s="68" customFormat="1" ht="13.5" customHeight="1">
      <c r="C109" s="85"/>
      <c r="E109" s="74"/>
    </row>
    <row r="110" spans="2:10" s="66" customFormat="1" ht="15.75">
      <c r="B110" s="877" t="s">
        <v>48</v>
      </c>
      <c r="C110" s="877"/>
      <c r="D110" s="877"/>
      <c r="E110" s="877"/>
      <c r="F110" s="877"/>
      <c r="G110" s="67"/>
      <c r="H110" s="67"/>
      <c r="I110" s="67"/>
      <c r="J110" s="67"/>
    </row>
    <row r="111" spans="3:5" s="68" customFormat="1" ht="14.25" customHeight="1">
      <c r="C111" s="85" t="s">
        <v>259</v>
      </c>
      <c r="E111" s="74">
        <v>6</v>
      </c>
    </row>
    <row r="112" spans="3:5" s="68" customFormat="1" ht="14.25" customHeight="1">
      <c r="C112" s="85" t="s">
        <v>258</v>
      </c>
      <c r="E112" s="74">
        <v>6</v>
      </c>
    </row>
    <row r="113" spans="3:5" s="68" customFormat="1" ht="14.25" customHeight="1">
      <c r="C113" s="85" t="s">
        <v>772</v>
      </c>
      <c r="E113" s="74">
        <v>6</v>
      </c>
    </row>
    <row r="114" spans="3:5" s="68" customFormat="1" ht="14.25" customHeight="1">
      <c r="C114" s="85" t="s">
        <v>310</v>
      </c>
      <c r="E114" s="74">
        <v>6</v>
      </c>
    </row>
    <row r="115" spans="2:5" s="68" customFormat="1" ht="13.5" customHeight="1">
      <c r="B115" s="69"/>
      <c r="C115" s="69"/>
      <c r="D115" s="74"/>
      <c r="E115" s="11"/>
    </row>
    <row r="116" spans="2:10" s="66" customFormat="1" ht="15.75">
      <c r="B116" s="877" t="s">
        <v>53</v>
      </c>
      <c r="C116" s="877"/>
      <c r="D116" s="877"/>
      <c r="E116" s="877"/>
      <c r="F116" s="67"/>
      <c r="G116" s="67"/>
      <c r="H116" s="67"/>
      <c r="I116" s="67"/>
      <c r="J116" s="67"/>
    </row>
    <row r="117" spans="3:5" s="68" customFormat="1" ht="14.25" customHeight="1">
      <c r="C117" s="85" t="s">
        <v>127</v>
      </c>
      <c r="E117" s="74">
        <v>6</v>
      </c>
    </row>
    <row r="118" spans="3:5" s="68" customFormat="1" ht="15" customHeight="1">
      <c r="C118" s="85" t="s">
        <v>128</v>
      </c>
      <c r="E118" s="74">
        <v>6</v>
      </c>
    </row>
    <row r="119" spans="2:10" ht="14.25" customHeight="1">
      <c r="B119" s="206"/>
      <c r="C119" s="344" t="s">
        <v>562</v>
      </c>
      <c r="D119" s="207"/>
      <c r="E119" s="74">
        <v>6</v>
      </c>
      <c r="F119" s="206"/>
      <c r="G119" s="206"/>
      <c r="H119" s="206"/>
      <c r="I119" s="208"/>
      <c r="J119" s="208"/>
    </row>
    <row r="120" spans="2:10" ht="14.25" customHeight="1">
      <c r="B120" s="206"/>
      <c r="C120" s="344" t="s">
        <v>440</v>
      </c>
      <c r="D120" s="207"/>
      <c r="E120" s="74">
        <v>6</v>
      </c>
      <c r="F120" s="206"/>
      <c r="G120" s="206"/>
      <c r="H120" s="206"/>
      <c r="I120" s="208"/>
      <c r="J120" s="208"/>
    </row>
    <row r="121" spans="2:10" ht="14.25" customHeight="1">
      <c r="B121" s="206"/>
      <c r="C121" s="344" t="s">
        <v>556</v>
      </c>
      <c r="D121" s="207"/>
      <c r="E121" s="203">
        <v>7</v>
      </c>
      <c r="F121" s="206"/>
      <c r="G121" s="206"/>
      <c r="H121" s="206"/>
      <c r="I121" s="208"/>
      <c r="J121" s="208"/>
    </row>
    <row r="122" spans="2:10" ht="14.25" customHeight="1">
      <c r="B122" s="206"/>
      <c r="C122" s="344" t="s">
        <v>557</v>
      </c>
      <c r="D122" s="207"/>
      <c r="E122" s="203">
        <v>7</v>
      </c>
      <c r="F122" s="206"/>
      <c r="G122" s="206"/>
      <c r="H122" s="206"/>
      <c r="I122" s="208"/>
      <c r="J122" s="208"/>
    </row>
    <row r="123" spans="2:10" ht="14.25" customHeight="1">
      <c r="B123" s="206"/>
      <c r="C123" s="344" t="s">
        <v>573</v>
      </c>
      <c r="D123" s="207"/>
      <c r="E123" s="203">
        <v>7</v>
      </c>
      <c r="F123" s="206"/>
      <c r="G123" s="206"/>
      <c r="H123" s="206"/>
      <c r="I123" s="208"/>
      <c r="J123" s="208"/>
    </row>
    <row r="124" ht="12" customHeight="1">
      <c r="C124" s="72"/>
    </row>
    <row r="125" spans="2:10" s="66" customFormat="1" ht="15.75">
      <c r="B125" s="877" t="s">
        <v>1</v>
      </c>
      <c r="C125" s="877"/>
      <c r="D125" s="877"/>
      <c r="E125" s="877"/>
      <c r="F125" s="65"/>
      <c r="G125" s="67"/>
      <c r="H125" s="67"/>
      <c r="I125" s="67"/>
      <c r="J125" s="67"/>
    </row>
    <row r="126" spans="3:5" s="68" customFormat="1" ht="14.25" customHeight="1">
      <c r="C126" s="85" t="s">
        <v>82</v>
      </c>
      <c r="E126" s="203">
        <v>7</v>
      </c>
    </row>
    <row r="127" spans="3:5" s="68" customFormat="1" ht="14.25" customHeight="1">
      <c r="C127" s="85" t="s">
        <v>219</v>
      </c>
      <c r="E127" s="203">
        <v>7</v>
      </c>
    </row>
    <row r="128" spans="3:5" s="68" customFormat="1" ht="14.25" customHeight="1">
      <c r="C128" s="85" t="s">
        <v>129</v>
      </c>
      <c r="E128" s="203">
        <v>7</v>
      </c>
    </row>
    <row r="129" spans="3:5" s="68" customFormat="1" ht="14.25" customHeight="1">
      <c r="C129" s="85" t="s">
        <v>83</v>
      </c>
      <c r="E129" s="203">
        <v>7</v>
      </c>
    </row>
    <row r="130" ht="13.5" customHeight="1">
      <c r="C130" s="72"/>
    </row>
    <row r="131" spans="2:10" s="66" customFormat="1" ht="15.75">
      <c r="B131" s="877" t="s">
        <v>2</v>
      </c>
      <c r="C131" s="877"/>
      <c r="D131" s="877"/>
      <c r="E131" s="877"/>
      <c r="F131" s="65"/>
      <c r="G131" s="67"/>
      <c r="H131" s="67"/>
      <c r="I131" s="67"/>
      <c r="J131" s="67"/>
    </row>
    <row r="132" spans="3:5" s="68" customFormat="1" ht="14.25" customHeight="1">
      <c r="C132" s="85" t="s">
        <v>84</v>
      </c>
      <c r="E132" s="203">
        <v>7</v>
      </c>
    </row>
    <row r="133" spans="3:5" s="68" customFormat="1" ht="14.25" customHeight="1">
      <c r="C133" s="85" t="s">
        <v>85</v>
      </c>
      <c r="E133" s="203">
        <v>7</v>
      </c>
    </row>
    <row r="134" spans="3:5" ht="13.5" customHeight="1">
      <c r="C134" s="73"/>
      <c r="D134" s="73"/>
      <c r="E134" s="74"/>
    </row>
    <row r="135" spans="2:10" s="66" customFormat="1" ht="15.75">
      <c r="B135" s="877" t="s">
        <v>3</v>
      </c>
      <c r="C135" s="877"/>
      <c r="D135" s="877"/>
      <c r="E135" s="877"/>
      <c r="F135" s="67"/>
      <c r="G135" s="67"/>
      <c r="H135" s="67"/>
      <c r="I135" s="67"/>
      <c r="J135" s="67"/>
    </row>
    <row r="136" spans="3:5" s="68" customFormat="1" ht="14.25" customHeight="1">
      <c r="C136" s="85" t="s">
        <v>78</v>
      </c>
      <c r="E136" s="203">
        <v>7</v>
      </c>
    </row>
    <row r="137" spans="3:5" s="68" customFormat="1" ht="14.25" customHeight="1">
      <c r="C137" s="85" t="s">
        <v>130</v>
      </c>
      <c r="E137" s="203">
        <v>7</v>
      </c>
    </row>
    <row r="138" ht="13.5" customHeight="1">
      <c r="C138" s="69"/>
    </row>
    <row r="139" spans="2:10" s="66" customFormat="1" ht="15.75">
      <c r="B139" s="877" t="s">
        <v>113</v>
      </c>
      <c r="C139" s="877"/>
      <c r="D139" s="877"/>
      <c r="E139" s="877"/>
      <c r="F139" s="65"/>
      <c r="G139" s="67"/>
      <c r="H139" s="67"/>
      <c r="I139" s="67"/>
      <c r="J139" s="67"/>
    </row>
    <row r="140" spans="3:5" s="68" customFormat="1" ht="14.25" customHeight="1">
      <c r="C140" s="85" t="s">
        <v>270</v>
      </c>
      <c r="E140" s="203">
        <v>8</v>
      </c>
    </row>
    <row r="141" spans="3:5" s="68" customFormat="1" ht="14.25" customHeight="1">
      <c r="C141" s="85" t="s">
        <v>131</v>
      </c>
      <c r="E141" s="203">
        <v>8</v>
      </c>
    </row>
    <row r="142" spans="3:5" ht="14.25" customHeight="1">
      <c r="C142" s="151" t="s">
        <v>200</v>
      </c>
      <c r="E142" s="203">
        <v>8</v>
      </c>
    </row>
    <row r="143" ht="13.5" customHeight="1">
      <c r="C143" s="151"/>
    </row>
    <row r="144" spans="2:5" ht="15.75">
      <c r="B144" s="877" t="s">
        <v>269</v>
      </c>
      <c r="C144" s="877"/>
      <c r="D144" s="877"/>
      <c r="E144" s="877"/>
    </row>
    <row r="145" spans="2:5" ht="14.25" customHeight="1">
      <c r="B145" s="68"/>
      <c r="C145" s="85" t="s">
        <v>260</v>
      </c>
      <c r="D145" s="68"/>
      <c r="E145" s="203">
        <v>9</v>
      </c>
    </row>
    <row r="146" spans="2:5" ht="14.25" customHeight="1">
      <c r="B146" s="68"/>
      <c r="C146" s="85" t="s">
        <v>342</v>
      </c>
      <c r="D146" s="68"/>
      <c r="E146" s="203">
        <v>9</v>
      </c>
    </row>
    <row r="147" spans="3:5" ht="13.5" customHeight="1">
      <c r="C147" s="151" t="s">
        <v>485</v>
      </c>
      <c r="E147" s="11">
        <v>9</v>
      </c>
    </row>
    <row r="148" ht="13.5" customHeight="1">
      <c r="C148" s="151"/>
    </row>
    <row r="149" spans="2:6" s="66" customFormat="1" ht="15" customHeight="1">
      <c r="B149" s="877" t="s">
        <v>116</v>
      </c>
      <c r="C149" s="877"/>
      <c r="D149" s="877"/>
      <c r="E149" s="877"/>
      <c r="F149" s="65"/>
    </row>
    <row r="150" spans="2:6" s="66" customFormat="1" ht="15" customHeight="1">
      <c r="B150" s="65"/>
      <c r="C150" s="345" t="s">
        <v>446</v>
      </c>
      <c r="D150" s="65"/>
      <c r="E150" s="198">
        <v>9</v>
      </c>
      <c r="F150" s="65"/>
    </row>
    <row r="151" spans="3:5" s="68" customFormat="1" ht="14.25" customHeight="1">
      <c r="C151" s="85" t="s">
        <v>327</v>
      </c>
      <c r="E151" s="74">
        <v>9</v>
      </c>
    </row>
    <row r="152" spans="3:5" s="68" customFormat="1" ht="14.25" customHeight="1">
      <c r="C152" s="85" t="s">
        <v>86</v>
      </c>
      <c r="E152" s="74">
        <v>10</v>
      </c>
    </row>
    <row r="153" spans="3:5" s="68" customFormat="1" ht="14.25" customHeight="1">
      <c r="C153" s="85" t="s">
        <v>91</v>
      </c>
      <c r="E153" s="74">
        <v>10</v>
      </c>
    </row>
    <row r="154" spans="3:5" ht="13.5" customHeight="1">
      <c r="C154" s="71"/>
      <c r="D154" s="73"/>
      <c r="E154" s="74"/>
    </row>
    <row r="155" spans="2:6" s="66" customFormat="1" ht="15.75">
      <c r="B155" s="877" t="s">
        <v>4</v>
      </c>
      <c r="C155" s="877"/>
      <c r="D155" s="877"/>
      <c r="E155" s="877"/>
      <c r="F155" s="65"/>
    </row>
    <row r="156" spans="2:6" s="68" customFormat="1" ht="14.25" customHeight="1">
      <c r="B156" s="69"/>
      <c r="C156" s="85" t="s">
        <v>87</v>
      </c>
      <c r="E156" s="74">
        <v>10</v>
      </c>
      <c r="F156" s="69"/>
    </row>
    <row r="157" spans="3:5" s="68" customFormat="1" ht="14.25" customHeight="1">
      <c r="C157" s="85" t="s">
        <v>92</v>
      </c>
      <c r="E157" s="74">
        <v>10</v>
      </c>
    </row>
    <row r="158" spans="3:5" s="68" customFormat="1" ht="14.25" customHeight="1">
      <c r="C158" s="145" t="s">
        <v>554</v>
      </c>
      <c r="E158" s="74">
        <v>10</v>
      </c>
    </row>
    <row r="159" spans="3:5" s="68" customFormat="1" ht="17.25">
      <c r="C159" s="271" t="s">
        <v>373</v>
      </c>
      <c r="E159" s="74">
        <v>10</v>
      </c>
    </row>
    <row r="160" spans="3:5" s="68" customFormat="1" ht="13.5" customHeight="1">
      <c r="C160" s="145"/>
      <c r="E160" s="74"/>
    </row>
    <row r="161" spans="2:5" s="68" customFormat="1" ht="15.75">
      <c r="B161" s="877" t="s">
        <v>525</v>
      </c>
      <c r="C161" s="877"/>
      <c r="D161" s="877"/>
      <c r="E161" s="877"/>
    </row>
    <row r="162" spans="3:5" s="68" customFormat="1" ht="14.25" customHeight="1">
      <c r="C162" s="145" t="s">
        <v>543</v>
      </c>
      <c r="E162" s="74">
        <v>11</v>
      </c>
    </row>
    <row r="163" spans="3:5" s="68" customFormat="1" ht="14.25" customHeight="1">
      <c r="C163" s="145" t="s">
        <v>542</v>
      </c>
      <c r="E163" s="74">
        <v>11</v>
      </c>
    </row>
    <row r="164" spans="3:5" s="68" customFormat="1" ht="14.25" customHeight="1">
      <c r="C164" s="145" t="s">
        <v>544</v>
      </c>
      <c r="E164" s="74">
        <v>11</v>
      </c>
    </row>
    <row r="165" spans="3:5" s="68" customFormat="1" ht="13.5" customHeight="1">
      <c r="C165" s="145" t="s">
        <v>606</v>
      </c>
      <c r="E165" s="74">
        <v>11</v>
      </c>
    </row>
    <row r="166" spans="3:5" s="68" customFormat="1" ht="13.5" customHeight="1">
      <c r="C166" s="145" t="s">
        <v>607</v>
      </c>
      <c r="E166" s="74">
        <v>11</v>
      </c>
    </row>
    <row r="167" spans="3:5" s="68" customFormat="1" ht="13.5" customHeight="1">
      <c r="C167" s="145" t="s">
        <v>804</v>
      </c>
      <c r="E167" s="74">
        <v>11</v>
      </c>
    </row>
    <row r="168" spans="3:5" s="68" customFormat="1" ht="13.5" customHeight="1">
      <c r="C168" s="145"/>
      <c r="E168" s="74"/>
    </row>
    <row r="169" spans="1:6" s="68" customFormat="1" ht="20.25" customHeight="1">
      <c r="A169" s="765" t="s">
        <v>522</v>
      </c>
      <c r="B169" s="764"/>
      <c r="C169" s="764"/>
      <c r="D169" s="764"/>
      <c r="E169" s="764"/>
      <c r="F169" s="359"/>
    </row>
    <row r="170" spans="1:6" s="68" customFormat="1" ht="20.25">
      <c r="A170" s="171"/>
      <c r="B170" s="420"/>
      <c r="C170" s="420"/>
      <c r="D170" s="420"/>
      <c r="E170" s="420"/>
      <c r="F170" s="420"/>
    </row>
    <row r="171" spans="1:6" s="68" customFormat="1" ht="15" customHeight="1">
      <c r="A171"/>
      <c r="C171" s="219" t="s">
        <v>499</v>
      </c>
      <c r="D171" s="419"/>
      <c r="E171" s="203">
        <v>12</v>
      </c>
      <c r="F171"/>
    </row>
    <row r="172" spans="1:6" s="68" customFormat="1" ht="15" customHeight="1">
      <c r="A172"/>
      <c r="C172" s="219" t="s">
        <v>503</v>
      </c>
      <c r="D172" s="419"/>
      <c r="E172" s="203">
        <v>12</v>
      </c>
      <c r="F172"/>
    </row>
    <row r="173" spans="1:6" s="68" customFormat="1" ht="15" customHeight="1">
      <c r="A173"/>
      <c r="C173" s="219" t="s">
        <v>506</v>
      </c>
      <c r="D173" s="419"/>
      <c r="E173" s="203">
        <v>12</v>
      </c>
      <c r="F173"/>
    </row>
    <row r="174" spans="1:6" s="68" customFormat="1" ht="15" customHeight="1">
      <c r="A174"/>
      <c r="C174" s="219" t="s">
        <v>510</v>
      </c>
      <c r="D174" s="419"/>
      <c r="E174" s="203">
        <v>12</v>
      </c>
      <c r="F174"/>
    </row>
    <row r="175" spans="1:6" s="68" customFormat="1" ht="15" customHeight="1">
      <c r="A175"/>
      <c r="C175" s="219" t="s">
        <v>512</v>
      </c>
      <c r="D175" s="419"/>
      <c r="E175" s="203">
        <v>12</v>
      </c>
      <c r="F175"/>
    </row>
    <row r="176" spans="1:6" s="68" customFormat="1" ht="15" customHeight="1">
      <c r="A176"/>
      <c r="C176" s="219" t="s">
        <v>514</v>
      </c>
      <c r="D176" s="419"/>
      <c r="E176" s="203">
        <v>12</v>
      </c>
      <c r="F176"/>
    </row>
    <row r="177" spans="1:6" s="68" customFormat="1" ht="15" customHeight="1">
      <c r="A177"/>
      <c r="C177" s="219" t="s">
        <v>518</v>
      </c>
      <c r="D177" s="419"/>
      <c r="E177" s="203">
        <v>12</v>
      </c>
      <c r="F177"/>
    </row>
    <row r="178" spans="1:6" s="68" customFormat="1" ht="15" customHeight="1">
      <c r="A178"/>
      <c r="C178" s="219" t="s">
        <v>564</v>
      </c>
      <c r="D178" s="419"/>
      <c r="E178" s="203">
        <v>12</v>
      </c>
      <c r="F178"/>
    </row>
    <row r="179" spans="2:6" s="68" customFormat="1" ht="15" customHeight="1">
      <c r="B179" s="69"/>
      <c r="C179" s="69"/>
      <c r="E179" s="74"/>
      <c r="F179" s="69"/>
    </row>
    <row r="180" spans="1:6" s="210" customFormat="1" ht="30" customHeight="1">
      <c r="A180" s="879" t="s">
        <v>296</v>
      </c>
      <c r="B180" s="879"/>
      <c r="C180" s="879"/>
      <c r="D180" s="879"/>
      <c r="E180" s="879"/>
      <c r="F180" s="216"/>
    </row>
    <row r="181" spans="1:6" s="68" customFormat="1" ht="15" customHeight="1">
      <c r="A181" s="211"/>
      <c r="B181" s="211"/>
      <c r="C181" s="211"/>
      <c r="D181" s="211"/>
      <c r="E181" s="211"/>
      <c r="F181" s="211"/>
    </row>
    <row r="182" spans="1:6" s="212" customFormat="1" ht="16.5" customHeight="1">
      <c r="A182"/>
      <c r="B182" s="180" t="s">
        <v>274</v>
      </c>
      <c r="C182" s="179"/>
      <c r="D182" s="176"/>
      <c r="E182" s="11"/>
      <c r="F182"/>
    </row>
    <row r="183" spans="1:6" s="212" customFormat="1" ht="16.5" customHeight="1">
      <c r="A183"/>
      <c r="B183"/>
      <c r="C183" s="181" t="s">
        <v>319</v>
      </c>
      <c r="D183"/>
      <c r="E183" s="11">
        <v>13</v>
      </c>
      <c r="F183"/>
    </row>
    <row r="184" spans="1:6" s="212" customFormat="1" ht="16.5" customHeight="1">
      <c r="A184"/>
      <c r="B184"/>
      <c r="C184" s="181" t="s">
        <v>275</v>
      </c>
      <c r="D184"/>
      <c r="E184" s="11">
        <v>13</v>
      </c>
      <c r="F184"/>
    </row>
    <row r="185" spans="1:6" s="212" customFormat="1" ht="16.5" customHeight="1">
      <c r="A185"/>
      <c r="B185"/>
      <c r="C185" s="181" t="s">
        <v>276</v>
      </c>
      <c r="D185"/>
      <c r="E185" s="11">
        <v>13</v>
      </c>
      <c r="F185"/>
    </row>
    <row r="186" spans="1:6" s="212" customFormat="1" ht="16.5" customHeight="1">
      <c r="A186"/>
      <c r="B186"/>
      <c r="C186" s="181" t="s">
        <v>277</v>
      </c>
      <c r="D186"/>
      <c r="E186" s="11">
        <v>13</v>
      </c>
      <c r="F186"/>
    </row>
    <row r="187" spans="1:6" s="212" customFormat="1" ht="16.5" customHeight="1">
      <c r="A187"/>
      <c r="B187"/>
      <c r="C187" s="181" t="s">
        <v>278</v>
      </c>
      <c r="D187"/>
      <c r="E187" s="11">
        <v>13</v>
      </c>
      <c r="F187"/>
    </row>
    <row r="188" spans="1:6" s="212" customFormat="1" ht="16.5" customHeight="1">
      <c r="A188"/>
      <c r="B188"/>
      <c r="C188" s="181" t="s">
        <v>279</v>
      </c>
      <c r="D188"/>
      <c r="E188" s="11">
        <v>13</v>
      </c>
      <c r="F188"/>
    </row>
    <row r="189" spans="1:6" s="213" customFormat="1" ht="16.5" customHeight="1">
      <c r="A189"/>
      <c r="B189"/>
      <c r="C189" s="181" t="s">
        <v>280</v>
      </c>
      <c r="D189"/>
      <c r="E189" s="11">
        <v>13</v>
      </c>
      <c r="F189"/>
    </row>
    <row r="190" spans="1:6" s="214" customFormat="1" ht="16.5" customHeight="1">
      <c r="A190"/>
      <c r="B190"/>
      <c r="C190" s="145" t="s">
        <v>297</v>
      </c>
      <c r="D190"/>
      <c r="E190" s="11">
        <v>13</v>
      </c>
      <c r="F190"/>
    </row>
    <row r="191" spans="1:6" s="214" customFormat="1" ht="16.5" customHeight="1">
      <c r="A191"/>
      <c r="B191"/>
      <c r="C191" s="145" t="s">
        <v>773</v>
      </c>
      <c r="D191"/>
      <c r="E191" s="11">
        <v>13</v>
      </c>
      <c r="F191"/>
    </row>
    <row r="192" spans="1:6" s="214" customFormat="1" ht="16.5" customHeight="1">
      <c r="A192"/>
      <c r="B192"/>
      <c r="C192" s="145"/>
      <c r="D192"/>
      <c r="E192" s="11"/>
      <c r="F192"/>
    </row>
    <row r="193" spans="1:6" s="214" customFormat="1" ht="16.5" customHeight="1">
      <c r="A193"/>
      <c r="B193" s="180" t="s">
        <v>281</v>
      </c>
      <c r="C193" s="176"/>
      <c r="D193" s="176"/>
      <c r="E193" s="11"/>
      <c r="F193"/>
    </row>
    <row r="194" spans="1:6" s="214" customFormat="1" ht="16.5" customHeight="1">
      <c r="A194"/>
      <c r="B194"/>
      <c r="C194" s="181" t="s">
        <v>282</v>
      </c>
      <c r="D194"/>
      <c r="E194" s="11">
        <v>13</v>
      </c>
      <c r="F194"/>
    </row>
    <row r="195" spans="1:6" s="214" customFormat="1" ht="16.5" customHeight="1">
      <c r="A195"/>
      <c r="B195"/>
      <c r="C195" s="181" t="s">
        <v>283</v>
      </c>
      <c r="D195"/>
      <c r="E195" s="11">
        <v>13</v>
      </c>
      <c r="F195"/>
    </row>
    <row r="196" spans="1:6" s="214" customFormat="1" ht="16.5" customHeight="1">
      <c r="A196"/>
      <c r="B196" s="176"/>
      <c r="C196" s="176"/>
      <c r="D196" s="176"/>
      <c r="E196" s="11"/>
      <c r="F196"/>
    </row>
    <row r="197" spans="1:6" s="214" customFormat="1" ht="16.5" customHeight="1">
      <c r="A197"/>
      <c r="B197" s="182" t="s">
        <v>284</v>
      </c>
      <c r="C197" s="176"/>
      <c r="D197" s="176"/>
      <c r="E197" s="11"/>
      <c r="F197"/>
    </row>
    <row r="198" spans="3:5" ht="14.25">
      <c r="C198" s="181" t="s">
        <v>285</v>
      </c>
      <c r="E198" s="11">
        <v>13</v>
      </c>
    </row>
    <row r="199" spans="1:6" s="210" customFormat="1" ht="14.25" customHeight="1">
      <c r="A199"/>
      <c r="B199"/>
      <c r="C199" s="181" t="s">
        <v>286</v>
      </c>
      <c r="D199"/>
      <c r="E199" s="11">
        <v>13</v>
      </c>
      <c r="F199"/>
    </row>
    <row r="200" spans="1:6" s="210" customFormat="1" ht="15" customHeight="1">
      <c r="A200"/>
      <c r="B200"/>
      <c r="C200" s="181" t="s">
        <v>287</v>
      </c>
      <c r="D200"/>
      <c r="E200" s="11">
        <v>13</v>
      </c>
      <c r="F200"/>
    </row>
    <row r="201" spans="3:5" ht="14.25">
      <c r="C201" s="181" t="s">
        <v>288</v>
      </c>
      <c r="E201" s="11">
        <v>14</v>
      </c>
    </row>
    <row r="202" spans="3:5" ht="14.25">
      <c r="C202" s="181" t="s">
        <v>289</v>
      </c>
      <c r="E202" s="11">
        <v>14</v>
      </c>
    </row>
    <row r="203" spans="3:5" ht="14.25">
      <c r="C203" s="181" t="s">
        <v>290</v>
      </c>
      <c r="E203" s="11">
        <v>14</v>
      </c>
    </row>
    <row r="204" spans="3:5" ht="14.25">
      <c r="C204" s="181" t="s">
        <v>291</v>
      </c>
      <c r="E204" s="11">
        <v>14</v>
      </c>
    </row>
    <row r="205" spans="2:4" ht="14.25">
      <c r="B205" s="176"/>
      <c r="C205" s="178"/>
      <c r="D205" s="176"/>
    </row>
    <row r="206" spans="2:4" ht="15.75">
      <c r="B206" s="180" t="s">
        <v>292</v>
      </c>
      <c r="C206" s="176"/>
      <c r="D206" s="176"/>
    </row>
    <row r="207" spans="2:5" ht="15.75">
      <c r="B207" s="144"/>
      <c r="C207" s="145" t="s">
        <v>302</v>
      </c>
      <c r="E207" s="11">
        <v>14</v>
      </c>
    </row>
    <row r="208" spans="3:5" ht="14.25">
      <c r="C208" s="181" t="s">
        <v>320</v>
      </c>
      <c r="E208" s="11">
        <v>14</v>
      </c>
    </row>
    <row r="209" spans="3:5" ht="14.25">
      <c r="C209" s="181" t="s">
        <v>293</v>
      </c>
      <c r="E209" s="11">
        <v>14</v>
      </c>
    </row>
    <row r="210" spans="3:5" ht="14.25">
      <c r="C210" s="181" t="s">
        <v>294</v>
      </c>
      <c r="E210" s="11">
        <v>14</v>
      </c>
    </row>
    <row r="211" spans="3:5" ht="14.25">
      <c r="C211" s="219" t="s">
        <v>321</v>
      </c>
      <c r="E211" s="11">
        <v>14</v>
      </c>
    </row>
    <row r="212" spans="3:5" ht="14.25">
      <c r="C212" s="181" t="s">
        <v>295</v>
      </c>
      <c r="E212" s="11">
        <v>14</v>
      </c>
    </row>
    <row r="213" ht="14.25">
      <c r="C213" s="181"/>
    </row>
    <row r="214" spans="2:3" ht="15.75">
      <c r="B214" s="180" t="s">
        <v>777</v>
      </c>
      <c r="C214" s="181"/>
    </row>
    <row r="215" spans="2:5" ht="15.75">
      <c r="B215" s="180"/>
      <c r="C215" s="181" t="s">
        <v>775</v>
      </c>
      <c r="E215" s="11">
        <v>14</v>
      </c>
    </row>
    <row r="216" spans="2:6" s="66" customFormat="1" ht="15.75">
      <c r="B216" s="878"/>
      <c r="C216" s="878"/>
      <c r="D216" s="878"/>
      <c r="E216" s="878"/>
      <c r="F216" s="65"/>
    </row>
    <row r="217" spans="2:6" s="68" customFormat="1" ht="14.25" customHeight="1">
      <c r="B217" s="880" t="s">
        <v>788</v>
      </c>
      <c r="C217" s="881"/>
      <c r="E217" s="203">
        <v>15</v>
      </c>
      <c r="F217" s="85"/>
    </row>
    <row r="218" spans="2:6" s="68" customFormat="1" ht="14.25" customHeight="1">
      <c r="B218" s="85"/>
      <c r="C218" s="209"/>
      <c r="E218" s="203"/>
      <c r="F218" s="85"/>
    </row>
    <row r="219" spans="2:5" ht="15.75">
      <c r="B219" s="877" t="s">
        <v>298</v>
      </c>
      <c r="C219" s="877"/>
      <c r="D219" s="67"/>
      <c r="E219" s="198" t="s">
        <v>299</v>
      </c>
    </row>
    <row r="220" ht="2.25" customHeight="1"/>
  </sheetData>
  <sheetProtection/>
  <mergeCells count="28">
    <mergeCell ref="B125:E125"/>
    <mergeCell ref="B131:E131"/>
    <mergeCell ref="B5:F5"/>
    <mergeCell ref="A2:F2"/>
    <mergeCell ref="B89:F89"/>
    <mergeCell ref="B110:F110"/>
    <mergeCell ref="B51:F51"/>
    <mergeCell ref="B116:E116"/>
    <mergeCell ref="B144:E144"/>
    <mergeCell ref="B139:E139"/>
    <mergeCell ref="B12:F12"/>
    <mergeCell ref="B217:C217"/>
    <mergeCell ref="A1:F1"/>
    <mergeCell ref="B27:F27"/>
    <mergeCell ref="B35:F35"/>
    <mergeCell ref="B57:F57"/>
    <mergeCell ref="A3:F3"/>
    <mergeCell ref="B18:F18"/>
    <mergeCell ref="B73:F73"/>
    <mergeCell ref="B77:F77"/>
    <mergeCell ref="B94:F94"/>
    <mergeCell ref="B219:C219"/>
    <mergeCell ref="B216:E216"/>
    <mergeCell ref="B155:E155"/>
    <mergeCell ref="B135:E135"/>
    <mergeCell ref="B161:E161"/>
    <mergeCell ref="A180:E180"/>
    <mergeCell ref="B149:E149"/>
  </mergeCells>
  <printOptions horizontalCentered="1"/>
  <pageMargins left="0.7" right="0.7" top="0.75" bottom="0.75" header="0.3" footer="0.3"/>
  <pageSetup fitToHeight="0" fitToWidth="1" horizontalDpi="600" verticalDpi="600" orientation="portrait" scale="98" r:id="rId1"/>
  <headerFooter>
    <oddFooter>&amp;LPrice List Effective: February 1, 2024
Master Document&amp;C
&amp;RMAPEI Corporation</oddFooter>
  </headerFooter>
  <rowBreaks count="5" manualBreakCount="5">
    <brk id="45" max="4" man="1"/>
    <brk id="84" max="4" man="1"/>
    <brk id="129" max="4" man="1"/>
    <brk id="167" max="4" man="1"/>
    <brk id="20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0"/>
  <sheetViews>
    <sheetView showGridLines="0" tabSelected="1" view="pageBreakPreview" zoomScale="115" zoomScaleNormal="90" zoomScaleSheetLayoutView="115" zoomScalePageLayoutView="9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10.28125" defaultRowHeight="12.75"/>
  <cols>
    <col min="1" max="1" width="4.28125" style="4" customWidth="1"/>
    <col min="2" max="2" width="4.00390625" style="4" customWidth="1"/>
    <col min="3" max="3" width="15.140625" style="4" customWidth="1"/>
    <col min="4" max="4" width="11.00390625" style="3" customWidth="1"/>
    <col min="5" max="5" width="34.28125" style="564" customWidth="1"/>
    <col min="6" max="6" width="10.00390625" style="3" customWidth="1"/>
    <col min="7" max="8" width="10.00390625" style="35" customWidth="1"/>
    <col min="9" max="9" width="10.57421875" style="35" customWidth="1"/>
    <col min="10" max="10" width="9.140625" style="35" customWidth="1"/>
    <col min="11" max="11" width="8.8515625" style="35" customWidth="1"/>
    <col min="12" max="12" width="16.7109375" style="537" customWidth="1"/>
    <col min="13" max="13" width="17.00390625" style="854" customWidth="1"/>
    <col min="14" max="15" width="17.00390625" style="537" customWidth="1"/>
    <col min="16" max="16" width="14.8515625" style="827" customWidth="1"/>
    <col min="17" max="17" width="19.140625" style="0" customWidth="1"/>
    <col min="18" max="18" width="16.7109375" style="0" customWidth="1"/>
    <col min="19" max="19" width="15.8515625" style="0" bestFit="1" customWidth="1"/>
  </cols>
  <sheetData>
    <row r="1" spans="1:13" s="753" customFormat="1" ht="38.25">
      <c r="A1" s="748"/>
      <c r="B1" s="749"/>
      <c r="C1" s="750" t="s">
        <v>5</v>
      </c>
      <c r="D1" s="889" t="s">
        <v>21</v>
      </c>
      <c r="E1" s="890"/>
      <c r="F1" s="751" t="s">
        <v>32</v>
      </c>
      <c r="G1" s="752" t="s">
        <v>328</v>
      </c>
      <c r="H1" s="752" t="s">
        <v>31</v>
      </c>
      <c r="I1" s="752" t="s">
        <v>330</v>
      </c>
      <c r="J1" s="752" t="s">
        <v>329</v>
      </c>
      <c r="K1" s="752" t="s">
        <v>8</v>
      </c>
      <c r="M1" s="842" t="s">
        <v>938</v>
      </c>
    </row>
    <row r="2" spans="1:13" s="1" customFormat="1" ht="9">
      <c r="A2" s="40"/>
      <c r="B2" s="40"/>
      <c r="C2" s="128"/>
      <c r="D2" s="829"/>
      <c r="E2" s="830"/>
      <c r="F2" s="831"/>
      <c r="G2" s="129"/>
      <c r="H2" s="129"/>
      <c r="I2" s="129"/>
      <c r="J2" s="129"/>
      <c r="K2" s="129"/>
      <c r="M2" s="843"/>
    </row>
    <row r="3" spans="1:13" s="1" customFormat="1" ht="12" customHeight="1">
      <c r="A3" s="40"/>
      <c r="B3" s="40"/>
      <c r="C3" s="128"/>
      <c r="D3" s="829"/>
      <c r="E3" s="830"/>
      <c r="F3" s="831"/>
      <c r="G3" s="129"/>
      <c r="H3" s="129"/>
      <c r="I3" s="129"/>
      <c r="J3" s="129"/>
      <c r="K3" s="129"/>
      <c r="M3" s="843"/>
    </row>
    <row r="4" spans="1:13" s="1" customFormat="1" ht="15.75">
      <c r="A4" s="41" t="s">
        <v>14</v>
      </c>
      <c r="B4" s="42"/>
      <c r="C4" s="24"/>
      <c r="D4" s="113"/>
      <c r="E4" s="52"/>
      <c r="F4" s="25"/>
      <c r="G4" s="26"/>
      <c r="H4" s="26"/>
      <c r="I4" s="26"/>
      <c r="J4" s="26"/>
      <c r="K4" s="26"/>
      <c r="M4" s="843"/>
    </row>
    <row r="5" spans="1:13" s="1" customFormat="1" ht="8.25" customHeight="1">
      <c r="A5" s="43"/>
      <c r="B5" s="43"/>
      <c r="C5" s="27"/>
      <c r="D5" s="38"/>
      <c r="E5" s="51"/>
      <c r="F5" s="28"/>
      <c r="G5" s="567"/>
      <c r="H5" s="567"/>
      <c r="I5" s="567"/>
      <c r="J5" s="567"/>
      <c r="K5" s="567"/>
      <c r="M5" s="843"/>
    </row>
    <row r="6" spans="1:13" ht="14.25" customHeight="1">
      <c r="A6" s="39" t="s">
        <v>118</v>
      </c>
      <c r="B6" s="11"/>
      <c r="C6" s="12"/>
      <c r="D6" s="47"/>
      <c r="E6" s="48"/>
      <c r="F6" s="2"/>
      <c r="G6" s="33"/>
      <c r="H6" s="33"/>
      <c r="I6" s="33"/>
      <c r="J6" s="33"/>
      <c r="K6" s="33"/>
      <c r="M6" s="844"/>
    </row>
    <row r="7" spans="1:13" s="11" customFormat="1" ht="14.25" customHeight="1">
      <c r="A7" s="45" t="s">
        <v>9</v>
      </c>
      <c r="B7" s="49" t="s">
        <v>160</v>
      </c>
      <c r="C7" s="34"/>
      <c r="D7" s="50"/>
      <c r="E7" s="31"/>
      <c r="F7" s="3"/>
      <c r="G7" s="35"/>
      <c r="H7" s="35"/>
      <c r="I7" s="35"/>
      <c r="J7" s="35"/>
      <c r="K7" s="35"/>
      <c r="M7" s="845"/>
    </row>
    <row r="8" spans="1:13" s="5" customFormat="1" ht="14.25" customHeight="1">
      <c r="A8" s="39" t="s">
        <v>94</v>
      </c>
      <c r="B8" s="49"/>
      <c r="C8" s="784" t="s">
        <v>811</v>
      </c>
      <c r="D8" s="286">
        <v>50</v>
      </c>
      <c r="E8" s="298" t="s">
        <v>20</v>
      </c>
      <c r="F8" s="7">
        <v>1</v>
      </c>
      <c r="G8" s="86">
        <v>50</v>
      </c>
      <c r="H8" s="86">
        <v>22.6798</v>
      </c>
      <c r="I8" s="86">
        <v>56</v>
      </c>
      <c r="J8" s="86">
        <v>2856</v>
      </c>
      <c r="K8" s="86">
        <v>1295</v>
      </c>
      <c r="M8" s="846">
        <v>22.47</v>
      </c>
    </row>
    <row r="9" spans="1:13" s="1" customFormat="1" ht="12" customHeight="1">
      <c r="A9" s="161"/>
      <c r="B9" s="565"/>
      <c r="C9" s="34"/>
      <c r="D9" s="158"/>
      <c r="E9" s="163"/>
      <c r="F9" s="143"/>
      <c r="G9" s="566"/>
      <c r="H9" s="566"/>
      <c r="I9" s="566"/>
      <c r="J9" s="566"/>
      <c r="K9" s="566"/>
      <c r="M9" s="843"/>
    </row>
    <row r="10" spans="1:13" ht="15.75">
      <c r="A10" s="39" t="s">
        <v>141</v>
      </c>
      <c r="B10" s="11"/>
      <c r="C10" s="12"/>
      <c r="D10" s="47"/>
      <c r="E10" s="48"/>
      <c r="F10" s="2"/>
      <c r="G10" s="33"/>
      <c r="H10" s="33" t="str">
        <f>IF(F10=0," ",F10*0.65)</f>
        <v> </v>
      </c>
      <c r="I10" s="90"/>
      <c r="J10" s="33"/>
      <c r="K10" s="33"/>
      <c r="M10" s="844"/>
    </row>
    <row r="11" spans="1:13" s="11" customFormat="1" ht="14.25" customHeight="1">
      <c r="A11" s="45" t="s">
        <v>9</v>
      </c>
      <c r="B11" s="49" t="s">
        <v>104</v>
      </c>
      <c r="C11" s="34"/>
      <c r="D11" s="50"/>
      <c r="E11" s="31"/>
      <c r="F11" s="3"/>
      <c r="G11" s="35"/>
      <c r="H11" s="35" t="str">
        <f>IF(F11=0," ",F11*0.65)</f>
        <v> </v>
      </c>
      <c r="I11" s="91"/>
      <c r="J11" s="35"/>
      <c r="K11" s="35"/>
      <c r="M11" s="845"/>
    </row>
    <row r="12" spans="1:13" s="5" customFormat="1" ht="14.25" customHeight="1">
      <c r="A12" s="39" t="s">
        <v>94</v>
      </c>
      <c r="B12" s="49"/>
      <c r="C12" s="283" t="s">
        <v>812</v>
      </c>
      <c r="D12" s="17">
        <v>55</v>
      </c>
      <c r="E12" s="19" t="s">
        <v>20</v>
      </c>
      <c r="F12" s="7">
        <v>1</v>
      </c>
      <c r="G12" s="8">
        <v>55</v>
      </c>
      <c r="H12" s="8">
        <v>24.95</v>
      </c>
      <c r="I12" s="8">
        <v>56</v>
      </c>
      <c r="J12" s="8">
        <v>3136</v>
      </c>
      <c r="K12" s="8">
        <v>1422.47</v>
      </c>
      <c r="M12" s="846">
        <v>11.098500000000001</v>
      </c>
    </row>
    <row r="13" spans="1:13" s="1" customFormat="1" ht="12" customHeight="1">
      <c r="A13" s="43"/>
      <c r="B13" s="565"/>
      <c r="C13" s="27"/>
      <c r="D13" s="38"/>
      <c r="E13" s="51"/>
      <c r="F13" s="28"/>
      <c r="G13" s="567"/>
      <c r="H13" s="567" t="str">
        <f>IF(F13=0," ",F13*0.65)</f>
        <v> </v>
      </c>
      <c r="I13" s="568"/>
      <c r="J13" s="567"/>
      <c r="K13" s="567"/>
      <c r="M13" s="843"/>
    </row>
    <row r="14" spans="1:13" s="106" customFormat="1" ht="14.25" customHeight="1">
      <c r="A14" s="39" t="s">
        <v>309</v>
      </c>
      <c r="B14" s="11"/>
      <c r="C14" s="12"/>
      <c r="D14" s="47"/>
      <c r="E14" s="48"/>
      <c r="F14" s="2"/>
      <c r="G14" s="33"/>
      <c r="H14" s="33"/>
      <c r="I14" s="33"/>
      <c r="J14" s="33"/>
      <c r="K14" s="33"/>
      <c r="M14" s="847"/>
    </row>
    <row r="15" spans="1:13" s="5" customFormat="1" ht="14.25" customHeight="1">
      <c r="A15" s="45" t="s">
        <v>9</v>
      </c>
      <c r="B15" s="49" t="s">
        <v>266</v>
      </c>
      <c r="C15" s="34"/>
      <c r="D15" s="50"/>
      <c r="E15" s="31"/>
      <c r="F15" s="3"/>
      <c r="G15" s="35"/>
      <c r="H15" s="35"/>
      <c r="I15" s="35"/>
      <c r="J15" s="35"/>
      <c r="K15" s="35"/>
      <c r="M15" s="848"/>
    </row>
    <row r="16" spans="1:13" s="4" customFormat="1" ht="14.25" customHeight="1">
      <c r="A16" s="39" t="s">
        <v>94</v>
      </c>
      <c r="B16" s="49"/>
      <c r="C16" s="569" t="s">
        <v>810</v>
      </c>
      <c r="D16" s="285" t="s">
        <v>265</v>
      </c>
      <c r="E16" s="250" t="s">
        <v>206</v>
      </c>
      <c r="F16" s="7">
        <v>1</v>
      </c>
      <c r="G16" s="166">
        <v>60</v>
      </c>
      <c r="H16" s="166">
        <f>G16/2.2</f>
        <v>27.27272727272727</v>
      </c>
      <c r="I16" s="166">
        <v>56</v>
      </c>
      <c r="J16" s="166">
        <f>I16*61</f>
        <v>3416</v>
      </c>
      <c r="K16" s="166">
        <f>J16/2.2</f>
        <v>1552.7272727272725</v>
      </c>
      <c r="M16" s="846">
        <v>34.975500000000004</v>
      </c>
    </row>
    <row r="17" spans="1:13" s="4" customFormat="1" ht="12.75">
      <c r="A17" s="45"/>
      <c r="B17" s="49"/>
      <c r="C17" s="45"/>
      <c r="D17" s="3"/>
      <c r="E17" s="10"/>
      <c r="F17" s="3"/>
      <c r="G17" s="9"/>
      <c r="H17" s="9"/>
      <c r="I17" s="9"/>
      <c r="J17" s="9"/>
      <c r="K17" s="9"/>
      <c r="M17" s="849"/>
    </row>
    <row r="18" spans="1:13" s="106" customFormat="1" ht="15.75">
      <c r="A18" s="258" t="s">
        <v>370</v>
      </c>
      <c r="B18" s="259"/>
      <c r="C18" s="260"/>
      <c r="D18" s="261"/>
      <c r="E18" s="262"/>
      <c r="F18" s="263"/>
      <c r="G18" s="263"/>
      <c r="H18" s="263"/>
      <c r="I18" s="263"/>
      <c r="J18" s="263"/>
      <c r="K18" s="264"/>
      <c r="M18" s="847"/>
    </row>
    <row r="19" spans="1:13" s="5" customFormat="1" ht="13.5">
      <c r="A19" s="265"/>
      <c r="B19" s="266" t="s">
        <v>371</v>
      </c>
      <c r="C19" s="260"/>
      <c r="D19" s="267"/>
      <c r="E19" s="268"/>
      <c r="F19" s="269"/>
      <c r="G19" s="269"/>
      <c r="H19" s="269"/>
      <c r="I19" s="269"/>
      <c r="J19" s="269"/>
      <c r="K19" s="270"/>
      <c r="M19" s="848"/>
    </row>
    <row r="20" spans="1:13" s="5" customFormat="1" ht="15.75">
      <c r="A20" s="258" t="s">
        <v>94</v>
      </c>
      <c r="C20" s="283" t="s">
        <v>809</v>
      </c>
      <c r="D20" s="286">
        <v>50</v>
      </c>
      <c r="E20" s="298" t="s">
        <v>20</v>
      </c>
      <c r="F20" s="7">
        <v>1</v>
      </c>
      <c r="G20" s="156">
        <v>50</v>
      </c>
      <c r="H20" s="156">
        <v>22.6798</v>
      </c>
      <c r="I20" s="156">
        <v>56</v>
      </c>
      <c r="J20" s="156">
        <v>2856</v>
      </c>
      <c r="K20" s="156">
        <v>1295.8258</v>
      </c>
      <c r="M20" s="846">
        <v>39.269999999999996</v>
      </c>
    </row>
    <row r="21" spans="1:13" s="5" customFormat="1" ht="12" customHeight="1">
      <c r="A21" s="45"/>
      <c r="B21" s="49"/>
      <c r="C21" s="45"/>
      <c r="D21" s="3"/>
      <c r="E21" s="10"/>
      <c r="F21" s="3"/>
      <c r="G21" s="9"/>
      <c r="H21" s="9"/>
      <c r="I21" s="9"/>
      <c r="J21" s="9"/>
      <c r="K21" s="9"/>
      <c r="M21" s="848"/>
    </row>
    <row r="22" spans="1:13" s="106" customFormat="1" ht="15.75">
      <c r="A22" s="258" t="s">
        <v>432</v>
      </c>
      <c r="B22" s="259"/>
      <c r="C22" s="260"/>
      <c r="D22" s="261"/>
      <c r="E22" s="262"/>
      <c r="F22" s="263"/>
      <c r="G22" s="263"/>
      <c r="H22" s="263"/>
      <c r="I22" s="263"/>
      <c r="J22" s="263"/>
      <c r="K22" s="264"/>
      <c r="M22" s="847"/>
    </row>
    <row r="23" spans="1:13" s="5" customFormat="1" ht="13.5">
      <c r="A23" s="265"/>
      <c r="B23" s="266" t="s">
        <v>433</v>
      </c>
      <c r="C23" s="260"/>
      <c r="D23" s="267"/>
      <c r="E23" s="268"/>
      <c r="F23" s="269"/>
      <c r="G23" s="269"/>
      <c r="H23" s="269"/>
      <c r="I23" s="269"/>
      <c r="J23" s="269"/>
      <c r="K23" s="270"/>
      <c r="M23" s="848"/>
    </row>
    <row r="24" spans="1:13" s="5" customFormat="1" ht="15.75">
      <c r="A24" s="258" t="s">
        <v>94</v>
      </c>
      <c r="C24" s="505" t="s">
        <v>434</v>
      </c>
      <c r="D24" s="17">
        <v>50</v>
      </c>
      <c r="E24" s="95" t="s">
        <v>20</v>
      </c>
      <c r="F24" s="7">
        <v>1</v>
      </c>
      <c r="G24" s="156">
        <v>50</v>
      </c>
      <c r="H24" s="156">
        <v>22.6798</v>
      </c>
      <c r="I24" s="156">
        <v>56</v>
      </c>
      <c r="J24" s="156">
        <v>2856</v>
      </c>
      <c r="K24" s="156">
        <v>1295.8258</v>
      </c>
      <c r="M24" s="846">
        <v>23.0475</v>
      </c>
    </row>
    <row r="25" spans="1:13" s="1" customFormat="1" ht="14.25" customHeight="1" thickBot="1">
      <c r="A25" s="64"/>
      <c r="B25" s="64"/>
      <c r="C25" s="126"/>
      <c r="D25" s="110"/>
      <c r="E25" s="111"/>
      <c r="F25" s="63"/>
      <c r="G25" s="112"/>
      <c r="H25" s="112"/>
      <c r="I25" s="112"/>
      <c r="J25" s="112"/>
      <c r="K25" s="112"/>
      <c r="M25" s="843"/>
    </row>
    <row r="26" spans="1:13" s="1" customFormat="1" ht="13.5" customHeight="1" thickTop="1">
      <c r="A26" s="105"/>
      <c r="B26" s="43"/>
      <c r="C26" s="27"/>
      <c r="D26" s="38"/>
      <c r="E26" s="51"/>
      <c r="F26" s="28"/>
      <c r="G26" s="29"/>
      <c r="H26" s="29"/>
      <c r="I26" s="29"/>
      <c r="J26" s="29"/>
      <c r="K26" s="29"/>
      <c r="M26" s="843"/>
    </row>
    <row r="27" spans="1:13" s="1" customFormat="1" ht="15.75">
      <c r="A27" s="41" t="s">
        <v>140</v>
      </c>
      <c r="B27" s="42"/>
      <c r="C27" s="24"/>
      <c r="D27" s="113"/>
      <c r="E27" s="52"/>
      <c r="F27" s="25"/>
      <c r="G27" s="26"/>
      <c r="H27" s="26"/>
      <c r="I27" s="26"/>
      <c r="J27" s="26"/>
      <c r="K27" s="26"/>
      <c r="M27" s="843"/>
    </row>
    <row r="28" spans="1:13" s="1" customFormat="1" ht="9" customHeight="1">
      <c r="A28" s="45"/>
      <c r="B28" s="43"/>
      <c r="C28" s="37"/>
      <c r="D28" s="38"/>
      <c r="E28" s="56"/>
      <c r="F28" s="28"/>
      <c r="G28" s="29"/>
      <c r="H28" s="29"/>
      <c r="I28" s="29"/>
      <c r="J28" s="29"/>
      <c r="K28" s="29"/>
      <c r="M28" s="843"/>
    </row>
    <row r="29" spans="1:13" s="106" customFormat="1" ht="18.75">
      <c r="A29" s="39" t="s">
        <v>142</v>
      </c>
      <c r="B29" s="11"/>
      <c r="C29" s="12"/>
      <c r="D29" s="47"/>
      <c r="E29" s="48"/>
      <c r="F29" s="2"/>
      <c r="G29" s="36"/>
      <c r="H29" s="36"/>
      <c r="I29" s="36"/>
      <c r="J29" s="36"/>
      <c r="K29" s="36"/>
      <c r="M29" s="847"/>
    </row>
    <row r="30" spans="1:13" s="5" customFormat="1" ht="14.25" customHeight="1">
      <c r="A30" s="45" t="s">
        <v>9</v>
      </c>
      <c r="B30" s="49" t="s">
        <v>15</v>
      </c>
      <c r="C30" s="34"/>
      <c r="D30" s="50"/>
      <c r="E30" s="31"/>
      <c r="F30" s="3"/>
      <c r="G30" s="9"/>
      <c r="H30" s="9"/>
      <c r="I30" s="9"/>
      <c r="J30" s="9"/>
      <c r="K30" s="9"/>
      <c r="M30" s="848"/>
    </row>
    <row r="31" spans="1:13" s="5" customFormat="1" ht="14.25" customHeight="1">
      <c r="A31" s="39" t="s">
        <v>94</v>
      </c>
      <c r="B31" s="49" t="s">
        <v>10</v>
      </c>
      <c r="C31" s="785" t="s">
        <v>813</v>
      </c>
      <c r="D31" s="288">
        <v>1</v>
      </c>
      <c r="E31" s="289" t="s">
        <v>25</v>
      </c>
      <c r="F31" s="6">
        <v>2</v>
      </c>
      <c r="G31" s="18">
        <v>8.4</v>
      </c>
      <c r="H31" s="18">
        <v>3.8</v>
      </c>
      <c r="I31" s="18">
        <v>72</v>
      </c>
      <c r="J31" s="18">
        <v>1333.44</v>
      </c>
      <c r="K31" s="23">
        <v>605.0091</v>
      </c>
      <c r="M31" s="846">
        <v>24.927525000000003</v>
      </c>
    </row>
    <row r="32" spans="1:13" s="5" customFormat="1" ht="14.25" customHeight="1">
      <c r="A32" s="39" t="s">
        <v>94</v>
      </c>
      <c r="B32" s="49"/>
      <c r="C32" s="786" t="s">
        <v>814</v>
      </c>
      <c r="D32" s="286">
        <v>5</v>
      </c>
      <c r="E32" s="250" t="s">
        <v>23</v>
      </c>
      <c r="F32" s="7">
        <v>1</v>
      </c>
      <c r="G32" s="8">
        <v>42.2</v>
      </c>
      <c r="H32" s="8">
        <v>19.1</v>
      </c>
      <c r="I32" s="8">
        <v>36</v>
      </c>
      <c r="J32" s="8">
        <v>1721</v>
      </c>
      <c r="K32" s="8">
        <v>780.9256</v>
      </c>
      <c r="M32" s="846">
        <v>99.55575</v>
      </c>
    </row>
    <row r="33" spans="1:13" s="1" customFormat="1" ht="13.5" customHeight="1" thickBot="1">
      <c r="A33" s="116"/>
      <c r="B33" s="64"/>
      <c r="C33" s="109"/>
      <c r="D33" s="110"/>
      <c r="E33" s="111"/>
      <c r="F33" s="63"/>
      <c r="G33" s="112"/>
      <c r="H33" s="112"/>
      <c r="I33" s="112"/>
      <c r="J33" s="112"/>
      <c r="K33" s="112"/>
      <c r="M33" s="843"/>
    </row>
    <row r="34" spans="1:13" s="1" customFormat="1" ht="13.5" customHeight="1" thickTop="1">
      <c r="A34" s="105"/>
      <c r="B34" s="43"/>
      <c r="C34" s="27"/>
      <c r="D34" s="38"/>
      <c r="E34" s="51"/>
      <c r="F34" s="28"/>
      <c r="G34" s="29"/>
      <c r="H34" s="29"/>
      <c r="I34" s="29"/>
      <c r="J34" s="29"/>
      <c r="K34" s="29"/>
      <c r="M34" s="848"/>
    </row>
    <row r="35" spans="1:13" s="1" customFormat="1" ht="13.5" customHeight="1">
      <c r="A35" s="41" t="s">
        <v>613</v>
      </c>
      <c r="B35" s="232"/>
      <c r="C35" s="233"/>
      <c r="D35" s="234"/>
      <c r="E35" s="235"/>
      <c r="F35" s="236"/>
      <c r="G35" s="236"/>
      <c r="H35" s="236"/>
      <c r="I35" s="236"/>
      <c r="J35" s="236"/>
      <c r="K35" s="236"/>
      <c r="M35" s="848"/>
    </row>
    <row r="36" spans="1:13" s="1" customFormat="1" ht="13.5" customHeight="1">
      <c r="A36" s="54"/>
      <c r="B36" s="237"/>
      <c r="C36" s="158"/>
      <c r="D36" s="159"/>
      <c r="E36" s="143"/>
      <c r="F36" s="160"/>
      <c r="G36" s="160"/>
      <c r="H36" s="160"/>
      <c r="I36" s="160"/>
      <c r="J36" s="160"/>
      <c r="K36" s="160"/>
      <c r="M36" s="848"/>
    </row>
    <row r="37" spans="1:13" s="1" customFormat="1" ht="13.5" customHeight="1">
      <c r="A37" s="258" t="s">
        <v>625</v>
      </c>
      <c r="B37" s="43"/>
      <c r="C37" s="27"/>
      <c r="D37" s="38"/>
      <c r="E37" s="51"/>
      <c r="F37" s="28"/>
      <c r="G37" s="29"/>
      <c r="H37" s="29"/>
      <c r="I37" s="29"/>
      <c r="J37" s="29"/>
      <c r="K37" s="29"/>
      <c r="M37" s="848"/>
    </row>
    <row r="38" spans="1:13" s="1" customFormat="1" ht="13.5" customHeight="1">
      <c r="A38" s="105"/>
      <c r="B38" s="754" t="s">
        <v>626</v>
      </c>
      <c r="C38" s="754"/>
      <c r="D38" s="733"/>
      <c r="E38" s="733"/>
      <c r="F38" s="28"/>
      <c r="G38" s="29"/>
      <c r="H38" s="29"/>
      <c r="I38" s="29"/>
      <c r="J38" s="29"/>
      <c r="K38" s="29"/>
      <c r="M38" s="848"/>
    </row>
    <row r="39" spans="1:13" s="1" customFormat="1" ht="24" customHeight="1">
      <c r="A39" s="105"/>
      <c r="B39" s="43"/>
      <c r="C39" s="737" t="s">
        <v>616</v>
      </c>
      <c r="D39" s="570" t="s">
        <v>617</v>
      </c>
      <c r="E39" s="571" t="s">
        <v>618</v>
      </c>
      <c r="F39" s="739" t="s">
        <v>632</v>
      </c>
      <c r="G39" s="741" t="s">
        <v>627</v>
      </c>
      <c r="H39" s="741" t="s">
        <v>628</v>
      </c>
      <c r="I39" s="741" t="s">
        <v>629</v>
      </c>
      <c r="J39" s="739" t="s">
        <v>633</v>
      </c>
      <c r="K39" s="741" t="s">
        <v>630</v>
      </c>
      <c r="L39" s="778" t="s">
        <v>631</v>
      </c>
      <c r="M39" s="848"/>
    </row>
    <row r="40" spans="1:13" s="1" customFormat="1" ht="23.25" customHeight="1">
      <c r="A40" s="105"/>
      <c r="B40" s="43"/>
      <c r="C40" s="738"/>
      <c r="D40" s="572"/>
      <c r="E40" s="573"/>
      <c r="F40" s="740"/>
      <c r="G40" s="742"/>
      <c r="H40" s="742"/>
      <c r="I40" s="742"/>
      <c r="J40" s="740"/>
      <c r="K40" s="742"/>
      <c r="L40" s="779"/>
      <c r="M40" s="848"/>
    </row>
    <row r="41" spans="1:13" s="1" customFormat="1" ht="13.5" customHeight="1">
      <c r="A41" s="258" t="s">
        <v>94</v>
      </c>
      <c r="B41" s="43"/>
      <c r="C41" s="130" t="s">
        <v>619</v>
      </c>
      <c r="D41" s="574" t="s">
        <v>634</v>
      </c>
      <c r="E41" s="549"/>
      <c r="F41" s="17">
        <v>21</v>
      </c>
      <c r="G41" s="533">
        <v>4.45</v>
      </c>
      <c r="H41" s="533">
        <f aca="true" t="shared" si="0" ref="H41:H46">G41/2.2</f>
        <v>2.0227272727272725</v>
      </c>
      <c r="I41" s="166">
        <v>4</v>
      </c>
      <c r="J41" s="350">
        <v>84</v>
      </c>
      <c r="K41" s="350">
        <v>415.8</v>
      </c>
      <c r="L41" s="783">
        <f aca="true" t="shared" si="1" ref="L41:L46">K41/2.2</f>
        <v>189</v>
      </c>
      <c r="M41" s="846">
        <v>39.469500000000004</v>
      </c>
    </row>
    <row r="42" spans="1:13" s="1" customFormat="1" ht="13.5" customHeight="1">
      <c r="A42" s="258" t="s">
        <v>94</v>
      </c>
      <c r="B42" s="43"/>
      <c r="C42" s="130" t="s">
        <v>620</v>
      </c>
      <c r="D42" s="574" t="s">
        <v>635</v>
      </c>
      <c r="E42" s="549"/>
      <c r="F42" s="17">
        <v>10</v>
      </c>
      <c r="G42" s="533">
        <v>4.65</v>
      </c>
      <c r="H42" s="533">
        <f t="shared" si="0"/>
        <v>2.1136363636363638</v>
      </c>
      <c r="I42" s="166">
        <v>6</v>
      </c>
      <c r="J42" s="350">
        <v>60</v>
      </c>
      <c r="K42" s="350">
        <v>303</v>
      </c>
      <c r="L42" s="783">
        <f t="shared" si="1"/>
        <v>137.72727272727272</v>
      </c>
      <c r="M42" s="846">
        <v>49.0035</v>
      </c>
    </row>
    <row r="43" spans="1:13" s="1" customFormat="1" ht="13.5" customHeight="1">
      <c r="A43" s="258" t="s">
        <v>94</v>
      </c>
      <c r="B43" s="43"/>
      <c r="C43" s="130" t="s">
        <v>621</v>
      </c>
      <c r="D43" s="574" t="s">
        <v>636</v>
      </c>
      <c r="E43" s="549"/>
      <c r="F43" s="17">
        <v>5</v>
      </c>
      <c r="G43" s="533">
        <v>9.92</v>
      </c>
      <c r="H43" s="533">
        <f>G43/2.2</f>
        <v>4.509090909090909</v>
      </c>
      <c r="I43" s="166">
        <v>11</v>
      </c>
      <c r="J43" s="350">
        <v>55</v>
      </c>
      <c r="K43" s="350">
        <v>573.1</v>
      </c>
      <c r="L43" s="783">
        <f>K43/2.2</f>
        <v>260.5</v>
      </c>
      <c r="M43" s="846">
        <v>103.11</v>
      </c>
    </row>
    <row r="44" spans="1:13" s="1" customFormat="1" ht="13.5" customHeight="1">
      <c r="A44" s="258" t="s">
        <v>94</v>
      </c>
      <c r="B44" s="43"/>
      <c r="C44" s="130" t="s">
        <v>622</v>
      </c>
      <c r="D44" s="574" t="s">
        <v>637</v>
      </c>
      <c r="E44" s="549"/>
      <c r="F44" s="17">
        <v>10</v>
      </c>
      <c r="G44" s="533">
        <v>5.6</v>
      </c>
      <c r="H44" s="533">
        <f t="shared" si="0"/>
        <v>2.545454545454545</v>
      </c>
      <c r="I44" s="166">
        <v>5</v>
      </c>
      <c r="J44" s="350">
        <v>50</v>
      </c>
      <c r="K44" s="350">
        <v>305</v>
      </c>
      <c r="L44" s="783">
        <f t="shared" si="1"/>
        <v>138.63636363636363</v>
      </c>
      <c r="M44" s="846">
        <v>53.298</v>
      </c>
    </row>
    <row r="45" spans="1:13" s="1" customFormat="1" ht="13.5" customHeight="1">
      <c r="A45" s="258" t="s">
        <v>94</v>
      </c>
      <c r="B45" s="43"/>
      <c r="C45" s="130" t="s">
        <v>623</v>
      </c>
      <c r="D45" s="574" t="s">
        <v>638</v>
      </c>
      <c r="E45" s="549"/>
      <c r="F45" s="17">
        <v>5</v>
      </c>
      <c r="G45" s="533">
        <v>6.57</v>
      </c>
      <c r="H45" s="533">
        <f t="shared" si="0"/>
        <v>2.9863636363636363</v>
      </c>
      <c r="I45" s="166">
        <v>6</v>
      </c>
      <c r="J45" s="350">
        <v>30</v>
      </c>
      <c r="K45" s="350">
        <v>212</v>
      </c>
      <c r="L45" s="783">
        <f t="shared" si="1"/>
        <v>96.36363636363636</v>
      </c>
      <c r="M45" s="846">
        <v>68.83800000000001</v>
      </c>
    </row>
    <row r="46" spans="1:13" s="1" customFormat="1" ht="13.5" customHeight="1">
      <c r="A46" s="258" t="s">
        <v>94</v>
      </c>
      <c r="B46" s="43"/>
      <c r="C46" s="130" t="s">
        <v>624</v>
      </c>
      <c r="D46" s="574" t="s">
        <v>639</v>
      </c>
      <c r="E46" s="549"/>
      <c r="F46" s="17">
        <v>3</v>
      </c>
      <c r="G46" s="533">
        <v>8.95</v>
      </c>
      <c r="H46" s="533">
        <f t="shared" si="0"/>
        <v>4.0681818181818175</v>
      </c>
      <c r="I46" s="166">
        <v>5</v>
      </c>
      <c r="J46" s="350">
        <v>15</v>
      </c>
      <c r="K46" s="350">
        <v>141.75</v>
      </c>
      <c r="L46" s="783">
        <f t="shared" si="1"/>
        <v>64.43181818181817</v>
      </c>
      <c r="M46" s="846">
        <v>108.09750000000001</v>
      </c>
    </row>
    <row r="47" spans="1:13" s="1" customFormat="1" ht="13.5" customHeight="1" thickBot="1">
      <c r="A47" s="116"/>
      <c r="B47" s="64"/>
      <c r="C47" s="109"/>
      <c r="D47" s="110"/>
      <c r="E47" s="111"/>
      <c r="F47" s="63"/>
      <c r="G47" s="112"/>
      <c r="H47" s="112"/>
      <c r="I47" s="112"/>
      <c r="J47" s="112"/>
      <c r="K47" s="112"/>
      <c r="L47" s="541"/>
      <c r="M47" s="848"/>
    </row>
    <row r="48" spans="1:18" s="1" customFormat="1" ht="13.5" customHeight="1" thickTop="1">
      <c r="A48" s="105"/>
      <c r="B48" s="43"/>
      <c r="C48" s="27"/>
      <c r="D48" s="38"/>
      <c r="E48" s="51"/>
      <c r="F48" s="28"/>
      <c r="G48" s="29"/>
      <c r="H48" s="29"/>
      <c r="I48" s="29"/>
      <c r="J48" s="29"/>
      <c r="K48" s="29"/>
      <c r="L48" s="542"/>
      <c r="M48" s="850"/>
      <c r="N48" s="542"/>
      <c r="O48" s="542"/>
      <c r="P48" s="828"/>
      <c r="Q48" s="770"/>
      <c r="R48" s="770"/>
    </row>
    <row r="49" spans="1:18" s="1" customFormat="1" ht="15.75" customHeight="1">
      <c r="A49" s="755" t="s">
        <v>189</v>
      </c>
      <c r="B49" s="728"/>
      <c r="C49" s="728"/>
      <c r="D49" s="728"/>
      <c r="E49" s="728"/>
      <c r="F49" s="729"/>
      <c r="G49" s="729"/>
      <c r="H49" s="26"/>
      <c r="I49" s="26"/>
      <c r="J49" s="26"/>
      <c r="K49" s="26"/>
      <c r="L49" s="538"/>
      <c r="M49" s="851"/>
      <c r="N49" s="542"/>
      <c r="O49" s="542"/>
      <c r="P49" s="828"/>
      <c r="Q49" s="770"/>
      <c r="R49" s="770"/>
    </row>
    <row r="50" spans="1:13" s="1" customFormat="1" ht="10.5" customHeight="1">
      <c r="A50" s="45"/>
      <c r="B50" s="43"/>
      <c r="C50" s="27"/>
      <c r="D50" s="38"/>
      <c r="E50" s="51"/>
      <c r="F50" s="28"/>
      <c r="G50" s="29"/>
      <c r="H50" s="29"/>
      <c r="I50" s="29"/>
      <c r="J50" s="29"/>
      <c r="K50" s="29"/>
      <c r="M50" s="843"/>
    </row>
    <row r="51" spans="1:16" ht="15">
      <c r="A51" s="39" t="s">
        <v>313</v>
      </c>
      <c r="C51" s="153"/>
      <c r="D51" s="50"/>
      <c r="E51" s="93"/>
      <c r="G51" s="94"/>
      <c r="H51" s="94"/>
      <c r="I51" s="94"/>
      <c r="J51" s="94"/>
      <c r="K51" s="94"/>
      <c r="L51"/>
      <c r="M51" s="844"/>
      <c r="N51"/>
      <c r="O51"/>
      <c r="P51"/>
    </row>
    <row r="52" spans="1:16" ht="14.25" customHeight="1">
      <c r="A52" s="154" t="s">
        <v>9</v>
      </c>
      <c r="B52" s="575" t="s">
        <v>205</v>
      </c>
      <c r="C52" s="153"/>
      <c r="D52" s="50"/>
      <c r="E52" s="93"/>
      <c r="G52" s="94"/>
      <c r="H52" s="94"/>
      <c r="I52" s="94"/>
      <c r="J52" s="94"/>
      <c r="K52" s="94"/>
      <c r="L52"/>
      <c r="M52" s="844"/>
      <c r="N52"/>
      <c r="O52"/>
      <c r="P52"/>
    </row>
    <row r="53" spans="1:13" s="1" customFormat="1" ht="14.25" customHeight="1">
      <c r="A53" s="39" t="s">
        <v>94</v>
      </c>
      <c r="B53" s="45"/>
      <c r="C53" s="576" t="s">
        <v>815</v>
      </c>
      <c r="D53" s="577">
        <v>10</v>
      </c>
      <c r="E53" s="294" t="s">
        <v>206</v>
      </c>
      <c r="F53" s="7">
        <v>2</v>
      </c>
      <c r="G53" s="86">
        <v>11</v>
      </c>
      <c r="H53" s="86">
        <f>G53/2.2</f>
        <v>5</v>
      </c>
      <c r="I53" s="86">
        <v>48</v>
      </c>
      <c r="J53" s="86">
        <v>1096</v>
      </c>
      <c r="K53" s="86">
        <f>J53/2.2</f>
        <v>498.18181818181813</v>
      </c>
      <c r="M53" s="846">
        <v>20.8215</v>
      </c>
    </row>
    <row r="54" spans="1:13" s="1" customFormat="1" ht="12" customHeight="1">
      <c r="A54" s="154"/>
      <c r="B54" s="45"/>
      <c r="C54" s="155"/>
      <c r="D54" s="50"/>
      <c r="E54" s="88"/>
      <c r="F54" s="3"/>
      <c r="G54" s="87"/>
      <c r="H54" s="87"/>
      <c r="I54" s="87"/>
      <c r="J54" s="87"/>
      <c r="K54" s="87"/>
      <c r="M54" s="843"/>
    </row>
    <row r="55" spans="1:13" s="106" customFormat="1" ht="18.75">
      <c r="A55" s="39" t="s">
        <v>143</v>
      </c>
      <c r="B55" s="11"/>
      <c r="C55" s="102"/>
      <c r="D55" s="47"/>
      <c r="E55" s="103"/>
      <c r="F55" s="2"/>
      <c r="G55" s="104"/>
      <c r="H55" s="104"/>
      <c r="I55" s="104"/>
      <c r="J55" s="104"/>
      <c r="K55" s="104"/>
      <c r="M55" s="847"/>
    </row>
    <row r="56" spans="1:13" s="4" customFormat="1" ht="14.25" customHeight="1">
      <c r="A56" s="45" t="s">
        <v>9</v>
      </c>
      <c r="B56" s="49" t="s">
        <v>103</v>
      </c>
      <c r="C56" s="92"/>
      <c r="D56" s="50"/>
      <c r="E56" s="93"/>
      <c r="F56" s="3"/>
      <c r="G56" s="94"/>
      <c r="H56" s="94"/>
      <c r="I56" s="94"/>
      <c r="J56" s="94"/>
      <c r="K56" s="94"/>
      <c r="M56" s="849"/>
    </row>
    <row r="57" spans="1:13" s="1" customFormat="1" ht="14.25" customHeight="1">
      <c r="A57" s="39" t="s">
        <v>94</v>
      </c>
      <c r="B57" s="43" t="s">
        <v>10</v>
      </c>
      <c r="C57" s="787">
        <v>1203205</v>
      </c>
      <c r="D57" s="290">
        <v>10</v>
      </c>
      <c r="E57" s="291" t="s">
        <v>20</v>
      </c>
      <c r="F57" s="6">
        <v>2</v>
      </c>
      <c r="G57" s="87">
        <v>11</v>
      </c>
      <c r="H57" s="100">
        <f>G57/2.2</f>
        <v>5</v>
      </c>
      <c r="I57" s="87">
        <v>64</v>
      </c>
      <c r="J57" s="107">
        <v>1474</v>
      </c>
      <c r="K57" s="107">
        <f>J57/2.2</f>
        <v>670</v>
      </c>
      <c r="M57" s="846">
        <v>13.618500000000003</v>
      </c>
    </row>
    <row r="58" spans="1:13" s="1" customFormat="1" ht="14.25" customHeight="1">
      <c r="A58" s="39" t="s">
        <v>94</v>
      </c>
      <c r="B58" s="43" t="s">
        <v>10</v>
      </c>
      <c r="C58" s="788" t="s">
        <v>816</v>
      </c>
      <c r="D58" s="290">
        <v>25</v>
      </c>
      <c r="E58" s="291" t="s">
        <v>20</v>
      </c>
      <c r="F58" s="6">
        <v>1</v>
      </c>
      <c r="G58" s="87">
        <v>25.5</v>
      </c>
      <c r="H58" s="100">
        <f>G58/2.2</f>
        <v>11.59090909090909</v>
      </c>
      <c r="I58" s="87">
        <v>72</v>
      </c>
      <c r="J58" s="107">
        <v>1926</v>
      </c>
      <c r="K58" s="107">
        <v>876</v>
      </c>
      <c r="M58" s="846">
        <v>23.698500000000003</v>
      </c>
    </row>
    <row r="59" spans="1:13" s="1" customFormat="1" ht="14.25" customHeight="1">
      <c r="A59" s="39" t="s">
        <v>94</v>
      </c>
      <c r="B59" s="43" t="s">
        <v>10</v>
      </c>
      <c r="C59" s="789" t="s">
        <v>817</v>
      </c>
      <c r="D59" s="292">
        <v>45</v>
      </c>
      <c r="E59" s="447" t="s">
        <v>45</v>
      </c>
      <c r="F59" s="7">
        <v>1</v>
      </c>
      <c r="G59" s="448">
        <v>49</v>
      </c>
      <c r="H59" s="86">
        <f>G59/2.2</f>
        <v>22.27272727272727</v>
      </c>
      <c r="I59" s="448">
        <v>42</v>
      </c>
      <c r="J59" s="108">
        <v>2098</v>
      </c>
      <c r="K59" s="108">
        <f>J59/2.2</f>
        <v>953.6363636363635</v>
      </c>
      <c r="M59" s="846">
        <v>49.234500000000004</v>
      </c>
    </row>
    <row r="60" spans="1:13" s="1" customFormat="1" ht="12" customHeight="1">
      <c r="A60" s="43"/>
      <c r="B60" s="43"/>
      <c r="C60" s="139"/>
      <c r="D60" s="38"/>
      <c r="E60" s="97"/>
      <c r="F60" s="28"/>
      <c r="G60" s="96"/>
      <c r="H60" s="96"/>
      <c r="I60" s="96"/>
      <c r="J60" s="96"/>
      <c r="K60" s="96"/>
      <c r="M60" s="843"/>
    </row>
    <row r="61" spans="1:13" s="106" customFormat="1" ht="15.75">
      <c r="A61" s="295" t="s">
        <v>97</v>
      </c>
      <c r="B61" s="11"/>
      <c r="C61" s="102"/>
      <c r="D61" s="47"/>
      <c r="E61" s="103"/>
      <c r="F61" s="2"/>
      <c r="G61" s="104"/>
      <c r="H61" s="104"/>
      <c r="I61" s="104"/>
      <c r="J61" s="104"/>
      <c r="K61" s="104"/>
      <c r="M61" s="847"/>
    </row>
    <row r="62" spans="1:13" s="4" customFormat="1" ht="14.25" customHeight="1">
      <c r="A62" s="45" t="s">
        <v>9</v>
      </c>
      <c r="B62" s="49" t="s">
        <v>161</v>
      </c>
      <c r="C62" s="92"/>
      <c r="D62" s="50"/>
      <c r="E62" s="93"/>
      <c r="F62" s="3"/>
      <c r="G62" s="94"/>
      <c r="H62" s="94"/>
      <c r="I62" s="94"/>
      <c r="J62" s="94"/>
      <c r="K62" s="94"/>
      <c r="M62" s="849"/>
    </row>
    <row r="63" spans="1:13" s="1" customFormat="1" ht="14.25" customHeight="1">
      <c r="A63" s="295" t="s">
        <v>94</v>
      </c>
      <c r="B63" s="43" t="s">
        <v>10</v>
      </c>
      <c r="C63" s="790" t="s">
        <v>818</v>
      </c>
      <c r="D63" s="290">
        <v>1</v>
      </c>
      <c r="E63" s="293" t="s">
        <v>25</v>
      </c>
      <c r="F63" s="6">
        <v>4</v>
      </c>
      <c r="G63" s="100">
        <v>9.8</v>
      </c>
      <c r="H63" s="100">
        <f>G63/2.2</f>
        <v>4.454545454545454</v>
      </c>
      <c r="I63" s="107">
        <v>36</v>
      </c>
      <c r="J63" s="107">
        <v>1451</v>
      </c>
      <c r="K63" s="100">
        <f>J63/2.2</f>
        <v>659.5454545454545</v>
      </c>
      <c r="M63" s="846">
        <v>32.093775</v>
      </c>
    </row>
    <row r="64" spans="1:13" s="1" customFormat="1" ht="14.25" customHeight="1">
      <c r="A64" s="295" t="s">
        <v>94</v>
      </c>
      <c r="B64" s="43" t="s">
        <v>10</v>
      </c>
      <c r="C64" s="791" t="s">
        <v>819</v>
      </c>
      <c r="D64" s="292">
        <v>5</v>
      </c>
      <c r="E64" s="294" t="s">
        <v>23</v>
      </c>
      <c r="F64" s="7">
        <v>1</v>
      </c>
      <c r="G64" s="86">
        <v>48</v>
      </c>
      <c r="H64" s="86">
        <f>G64/2.2</f>
        <v>21.818181818181817</v>
      </c>
      <c r="I64" s="86">
        <v>36</v>
      </c>
      <c r="J64" s="86">
        <v>1782</v>
      </c>
      <c r="K64" s="86">
        <f>J64/2.2</f>
        <v>809.9999999999999</v>
      </c>
      <c r="M64" s="846">
        <v>152.37652500000004</v>
      </c>
    </row>
    <row r="65" spans="1:13" s="1" customFormat="1" ht="12" customHeight="1">
      <c r="A65" s="43"/>
      <c r="B65" s="43"/>
      <c r="C65" s="139"/>
      <c r="D65" s="38"/>
      <c r="E65" s="97"/>
      <c r="F65" s="28"/>
      <c r="G65" s="96"/>
      <c r="H65" s="96"/>
      <c r="I65" s="96"/>
      <c r="J65" s="96"/>
      <c r="K65" s="96"/>
      <c r="M65" s="843"/>
    </row>
    <row r="66" spans="1:13" s="1" customFormat="1" ht="18.75">
      <c r="A66" s="39" t="s">
        <v>144</v>
      </c>
      <c r="B66" s="445"/>
      <c r="C66" s="11"/>
      <c r="D66" s="47"/>
      <c r="E66" s="103"/>
      <c r="F66" s="446"/>
      <c r="G66" s="104"/>
      <c r="H66" s="104"/>
      <c r="I66" s="104"/>
      <c r="J66" s="104"/>
      <c r="K66" s="104"/>
      <c r="M66" s="843"/>
    </row>
    <row r="67" spans="1:13" s="106" customFormat="1" ht="14.25" customHeight="1">
      <c r="A67" s="45" t="s">
        <v>9</v>
      </c>
      <c r="B67" s="49" t="s">
        <v>162</v>
      </c>
      <c r="C67" s="34"/>
      <c r="D67" s="50"/>
      <c r="E67" s="93"/>
      <c r="F67" s="89"/>
      <c r="G67" s="94"/>
      <c r="H67" s="94"/>
      <c r="I67" s="94"/>
      <c r="J67" s="94"/>
      <c r="K67" s="94"/>
      <c r="M67" s="847"/>
    </row>
    <row r="68" spans="1:13" s="5" customFormat="1" ht="14.25" customHeight="1">
      <c r="A68" s="39" t="s">
        <v>94</v>
      </c>
      <c r="B68" s="138" t="s">
        <v>10</v>
      </c>
      <c r="C68" s="794" t="s">
        <v>820</v>
      </c>
      <c r="D68" s="290">
        <v>10</v>
      </c>
      <c r="E68" s="293" t="s">
        <v>20</v>
      </c>
      <c r="F68" s="114">
        <v>2</v>
      </c>
      <c r="G68" s="100">
        <v>10</v>
      </c>
      <c r="H68" s="100">
        <v>4.5359</v>
      </c>
      <c r="I68" s="100">
        <v>64</v>
      </c>
      <c r="J68" s="100">
        <v>1320</v>
      </c>
      <c r="K68" s="100">
        <f>J68/2.2</f>
        <v>600</v>
      </c>
      <c r="M68" s="846">
        <v>9.943500000000002</v>
      </c>
    </row>
    <row r="69" spans="1:13" s="5" customFormat="1" ht="14.25" customHeight="1">
      <c r="A69" s="39" t="s">
        <v>94</v>
      </c>
      <c r="B69" s="43"/>
      <c r="C69" s="794" t="s">
        <v>821</v>
      </c>
      <c r="D69" s="290">
        <v>25</v>
      </c>
      <c r="E69" s="293" t="s">
        <v>20</v>
      </c>
      <c r="F69" s="114">
        <v>1</v>
      </c>
      <c r="G69" s="100">
        <v>25</v>
      </c>
      <c r="H69" s="100">
        <f>G69/2.2</f>
        <v>11.363636363636363</v>
      </c>
      <c r="I69" s="100">
        <v>100</v>
      </c>
      <c r="J69" s="100">
        <v>2540</v>
      </c>
      <c r="K69" s="100">
        <f>J69/2.2</f>
        <v>1154.5454545454545</v>
      </c>
      <c r="M69" s="846">
        <v>23.793000000000003</v>
      </c>
    </row>
    <row r="70" spans="1:13" s="4" customFormat="1" ht="14.25" customHeight="1">
      <c r="A70" s="39" t="s">
        <v>94</v>
      </c>
      <c r="B70" s="161" t="s">
        <v>10</v>
      </c>
      <c r="C70" s="795" t="s">
        <v>822</v>
      </c>
      <c r="D70" s="292">
        <v>50</v>
      </c>
      <c r="E70" s="294" t="s">
        <v>20</v>
      </c>
      <c r="F70" s="115">
        <v>1</v>
      </c>
      <c r="G70" s="86">
        <v>50</v>
      </c>
      <c r="H70" s="86">
        <v>22.6798</v>
      </c>
      <c r="I70" s="86">
        <v>56</v>
      </c>
      <c r="J70" s="86">
        <v>2840</v>
      </c>
      <c r="K70" s="86">
        <f>J70/2.2</f>
        <v>1290.9090909090908</v>
      </c>
      <c r="M70" s="846">
        <v>43.953</v>
      </c>
    </row>
    <row r="71" spans="1:13" s="1" customFormat="1" ht="12" customHeight="1" thickBot="1">
      <c r="A71" s="64"/>
      <c r="B71" s="64"/>
      <c r="C71" s="126"/>
      <c r="D71" s="110"/>
      <c r="E71" s="111"/>
      <c r="F71" s="63"/>
      <c r="G71" s="112"/>
      <c r="H71" s="112"/>
      <c r="I71" s="112"/>
      <c r="J71" s="112"/>
      <c r="K71" s="112"/>
      <c r="M71" s="843"/>
    </row>
    <row r="72" spans="1:13" s="1" customFormat="1" ht="12.75" customHeight="1" thickTop="1">
      <c r="A72" s="43"/>
      <c r="B72" s="43"/>
      <c r="C72" s="34"/>
      <c r="D72" s="38"/>
      <c r="E72" s="51"/>
      <c r="F72" s="28"/>
      <c r="G72" s="29"/>
      <c r="H72" s="29"/>
      <c r="I72" s="29"/>
      <c r="J72" s="29"/>
      <c r="K72" s="29"/>
      <c r="M72" s="843"/>
    </row>
    <row r="73" spans="1:13" s="1" customFormat="1" ht="15.75">
      <c r="A73" s="41" t="s">
        <v>196</v>
      </c>
      <c r="B73" s="42"/>
      <c r="C73" s="123"/>
      <c r="D73" s="113"/>
      <c r="E73" s="124"/>
      <c r="F73" s="25"/>
      <c r="G73" s="26"/>
      <c r="H73" s="26"/>
      <c r="I73" s="26"/>
      <c r="J73" s="26"/>
      <c r="K73" s="26"/>
      <c r="M73" s="843"/>
    </row>
    <row r="74" spans="1:13" s="1" customFormat="1" ht="8.25" customHeight="1">
      <c r="A74" s="43"/>
      <c r="B74" s="45"/>
      <c r="C74" s="37"/>
      <c r="D74" s="38"/>
      <c r="E74" s="56"/>
      <c r="F74" s="28"/>
      <c r="G74" s="29"/>
      <c r="H74" s="29"/>
      <c r="I74" s="29"/>
      <c r="J74" s="29"/>
      <c r="K74" s="29"/>
      <c r="M74" s="843"/>
    </row>
    <row r="75" spans="1:13" s="1" customFormat="1" ht="15">
      <c r="A75" s="150" t="s">
        <v>197</v>
      </c>
      <c r="B75" s="45"/>
      <c r="C75" s="37"/>
      <c r="D75" s="38"/>
      <c r="E75" s="56"/>
      <c r="F75" s="28"/>
      <c r="G75" s="29"/>
      <c r="H75" s="29"/>
      <c r="I75" s="29"/>
      <c r="J75" s="29"/>
      <c r="K75" s="29"/>
      <c r="M75" s="843"/>
    </row>
    <row r="76" spans="1:13" s="1" customFormat="1" ht="12.75">
      <c r="A76" s="4"/>
      <c r="B76" s="49" t="s">
        <v>198</v>
      </c>
      <c r="C76" s="37"/>
      <c r="D76" s="38"/>
      <c r="E76" s="56"/>
      <c r="F76" s="28"/>
      <c r="G76" s="29"/>
      <c r="H76" s="29"/>
      <c r="I76" s="29"/>
      <c r="J76" s="29"/>
      <c r="K76" s="29"/>
      <c r="M76" s="843"/>
    </row>
    <row r="77" spans="1:13" s="1" customFormat="1" ht="15.75">
      <c r="A77" s="150" t="s">
        <v>94</v>
      </c>
      <c r="B77" s="45"/>
      <c r="C77" s="792" t="s">
        <v>823</v>
      </c>
      <c r="D77" s="428">
        <v>1</v>
      </c>
      <c r="E77" s="293" t="s">
        <v>23</v>
      </c>
      <c r="F77" s="6">
        <v>4</v>
      </c>
      <c r="G77" s="9">
        <v>10</v>
      </c>
      <c r="H77" s="18">
        <f>G77/2.2</f>
        <v>4.545454545454545</v>
      </c>
      <c r="I77" s="9">
        <v>36</v>
      </c>
      <c r="J77" s="18">
        <f>G77*F77*I77</f>
        <v>1440</v>
      </c>
      <c r="K77" s="9">
        <f>J77/2.2</f>
        <v>654.5454545454545</v>
      </c>
      <c r="M77" s="846">
        <v>53.91225</v>
      </c>
    </row>
    <row r="78" spans="1:13" s="1" customFormat="1" ht="15.75">
      <c r="A78" s="150" t="s">
        <v>94</v>
      </c>
      <c r="B78" s="45"/>
      <c r="C78" s="793" t="s">
        <v>824</v>
      </c>
      <c r="D78" s="296">
        <v>3.5</v>
      </c>
      <c r="E78" s="294" t="s">
        <v>23</v>
      </c>
      <c r="F78" s="7">
        <v>1</v>
      </c>
      <c r="G78" s="133">
        <v>33.13</v>
      </c>
      <c r="H78" s="8">
        <f>G78/2.2</f>
        <v>15.059090909090909</v>
      </c>
      <c r="I78" s="133">
        <v>42</v>
      </c>
      <c r="J78" s="8">
        <f>G78*I78</f>
        <v>1391.46</v>
      </c>
      <c r="K78" s="133">
        <f>J78/2.2</f>
        <v>632.4818181818182</v>
      </c>
      <c r="M78" s="846">
        <v>170.303175</v>
      </c>
    </row>
    <row r="79" spans="1:13" s="1" customFormat="1" ht="14.25" customHeight="1" thickBot="1">
      <c r="A79" s="64"/>
      <c r="B79" s="59"/>
      <c r="C79" s="118"/>
      <c r="D79" s="110"/>
      <c r="E79" s="119"/>
      <c r="F79" s="63"/>
      <c r="G79" s="112"/>
      <c r="H79" s="112"/>
      <c r="I79" s="112"/>
      <c r="J79" s="112"/>
      <c r="K79" s="112"/>
      <c r="M79" s="843"/>
    </row>
    <row r="80" spans="1:13" s="1" customFormat="1" ht="14.25" customHeight="1" thickTop="1">
      <c r="A80" s="43"/>
      <c r="B80" s="45"/>
      <c r="C80" s="37"/>
      <c r="D80" s="38"/>
      <c r="E80" s="56"/>
      <c r="F80" s="28"/>
      <c r="G80" s="29"/>
      <c r="H80" s="29"/>
      <c r="I80" s="29"/>
      <c r="J80" s="29"/>
      <c r="K80" s="29"/>
      <c r="M80" s="843"/>
    </row>
    <row r="81" spans="1:13" s="1" customFormat="1" ht="12.75" customHeight="1">
      <c r="A81" s="43"/>
      <c r="B81" s="45"/>
      <c r="C81" s="37"/>
      <c r="D81" s="38"/>
      <c r="E81" s="56"/>
      <c r="F81" s="28"/>
      <c r="G81" s="29"/>
      <c r="H81" s="29"/>
      <c r="I81" s="29"/>
      <c r="J81" s="29"/>
      <c r="K81" s="29"/>
      <c r="M81" s="843"/>
    </row>
    <row r="82" spans="1:13" s="1" customFormat="1" ht="15.75">
      <c r="A82" s="41" t="s">
        <v>93</v>
      </c>
      <c r="B82" s="42"/>
      <c r="C82" s="24"/>
      <c r="D82" s="113"/>
      <c r="E82" s="52"/>
      <c r="F82" s="25"/>
      <c r="G82" s="26"/>
      <c r="H82" s="26"/>
      <c r="I82" s="26"/>
      <c r="J82" s="26"/>
      <c r="K82" s="26"/>
      <c r="M82" s="843"/>
    </row>
    <row r="83" spans="1:13" s="1" customFormat="1" ht="8.25" customHeight="1">
      <c r="A83" s="45"/>
      <c r="B83" s="43"/>
      <c r="C83" s="27"/>
      <c r="D83" s="38"/>
      <c r="E83" s="51"/>
      <c r="F83" s="28"/>
      <c r="G83" s="29"/>
      <c r="H83" s="29"/>
      <c r="I83" s="29"/>
      <c r="J83" s="29"/>
      <c r="K83" s="29"/>
      <c r="M83" s="843"/>
    </row>
    <row r="84" spans="1:13" s="1" customFormat="1" ht="15.75">
      <c r="A84" s="39" t="s">
        <v>770</v>
      </c>
      <c r="B84" s="11"/>
      <c r="C84" s="12"/>
      <c r="D84" s="47"/>
      <c r="E84" s="103"/>
      <c r="F84" s="446"/>
      <c r="G84" s="104"/>
      <c r="H84" s="104"/>
      <c r="I84" s="104"/>
      <c r="J84" s="104"/>
      <c r="K84" s="104"/>
      <c r="M84" s="843"/>
    </row>
    <row r="85" spans="1:13" s="1" customFormat="1" ht="12.75">
      <c r="A85" s="45" t="s">
        <v>9</v>
      </c>
      <c r="B85" s="49" t="s">
        <v>163</v>
      </c>
      <c r="C85" s="34"/>
      <c r="D85" s="50"/>
      <c r="E85" s="93"/>
      <c r="F85" s="89"/>
      <c r="G85" s="94"/>
      <c r="H85" s="94"/>
      <c r="I85" s="94"/>
      <c r="J85" s="94"/>
      <c r="K85" s="94"/>
      <c r="M85" s="843"/>
    </row>
    <row r="86" spans="1:13" s="1" customFormat="1" ht="15.75">
      <c r="A86" s="39" t="s">
        <v>94</v>
      </c>
      <c r="B86" s="49"/>
      <c r="C86" s="797">
        <v>7493843</v>
      </c>
      <c r="D86" s="58">
        <v>1</v>
      </c>
      <c r="E86" s="99" t="s">
        <v>369</v>
      </c>
      <c r="F86" s="114">
        <v>6</v>
      </c>
      <c r="G86" s="100">
        <v>3</v>
      </c>
      <c r="H86" s="100">
        <v>1</v>
      </c>
      <c r="I86" s="100">
        <v>80</v>
      </c>
      <c r="J86" s="100">
        <v>1240</v>
      </c>
      <c r="K86" s="100">
        <f>J86/2.2</f>
        <v>563.6363636363636</v>
      </c>
      <c r="M86" s="846">
        <v>19.944225000000003</v>
      </c>
    </row>
    <row r="87" spans="1:13" s="5" customFormat="1" ht="15.75">
      <c r="A87" s="39" t="s">
        <v>94</v>
      </c>
      <c r="B87" s="43" t="s">
        <v>10</v>
      </c>
      <c r="C87" s="798">
        <v>7493808</v>
      </c>
      <c r="D87" s="75">
        <v>2</v>
      </c>
      <c r="E87" s="95" t="s">
        <v>105</v>
      </c>
      <c r="F87" s="115">
        <v>2</v>
      </c>
      <c r="G87" s="356">
        <v>18.8</v>
      </c>
      <c r="H87" s="356">
        <v>8.52</v>
      </c>
      <c r="I87" s="86">
        <v>36</v>
      </c>
      <c r="J87" s="86">
        <v>1394</v>
      </c>
      <c r="K87" s="86">
        <v>633</v>
      </c>
      <c r="M87" s="846">
        <v>118.58490000000002</v>
      </c>
    </row>
    <row r="88" spans="1:13" s="5" customFormat="1" ht="12" customHeight="1">
      <c r="A88" s="43"/>
      <c r="B88" s="43"/>
      <c r="C88" s="32"/>
      <c r="D88" s="50"/>
      <c r="E88" s="88"/>
      <c r="F88" s="89"/>
      <c r="G88" s="87"/>
      <c r="H88" s="87"/>
      <c r="I88" s="87"/>
      <c r="J88" s="87"/>
      <c r="K88" s="87"/>
      <c r="M88" s="848"/>
    </row>
    <row r="89" spans="1:13" s="1" customFormat="1" ht="15.75">
      <c r="A89" s="39" t="s">
        <v>188</v>
      </c>
      <c r="B89" s="11"/>
      <c r="C89" s="12"/>
      <c r="D89" s="47"/>
      <c r="E89" s="103"/>
      <c r="F89" s="446"/>
      <c r="G89" s="104"/>
      <c r="H89" s="104"/>
      <c r="I89" s="104"/>
      <c r="J89" s="104"/>
      <c r="K89" s="104"/>
      <c r="M89" s="843"/>
    </row>
    <row r="90" spans="1:13" s="1" customFormat="1" ht="12.75">
      <c r="A90" s="45" t="s">
        <v>9</v>
      </c>
      <c r="B90" s="49" t="s">
        <v>164</v>
      </c>
      <c r="C90" s="34"/>
      <c r="D90" s="50"/>
      <c r="E90" s="93"/>
      <c r="F90" s="89"/>
      <c r="G90" s="94"/>
      <c r="H90" s="94"/>
      <c r="I90" s="94"/>
      <c r="J90" s="94"/>
      <c r="K90" s="94"/>
      <c r="M90" s="843"/>
    </row>
    <row r="91" spans="1:13" s="106" customFormat="1" ht="15.75">
      <c r="A91" s="39" t="s">
        <v>94</v>
      </c>
      <c r="B91" s="138" t="s">
        <v>10</v>
      </c>
      <c r="C91" s="799" t="s">
        <v>826</v>
      </c>
      <c r="D91" s="58">
        <v>2.06</v>
      </c>
      <c r="E91" s="99" t="s">
        <v>114</v>
      </c>
      <c r="F91" s="114">
        <v>1</v>
      </c>
      <c r="G91" s="357">
        <v>19.07</v>
      </c>
      <c r="H91" s="357">
        <v>8.67</v>
      </c>
      <c r="I91" s="100">
        <v>36</v>
      </c>
      <c r="J91" s="100">
        <v>728</v>
      </c>
      <c r="K91" s="100">
        <f>J91/2.2</f>
        <v>330.9090909090909</v>
      </c>
      <c r="M91" s="846">
        <v>231.40372500000004</v>
      </c>
    </row>
    <row r="92" spans="1:13" s="5" customFormat="1" ht="15.75">
      <c r="A92" s="39" t="s">
        <v>94</v>
      </c>
      <c r="B92" s="138" t="s">
        <v>10</v>
      </c>
      <c r="C92" s="796" t="s">
        <v>825</v>
      </c>
      <c r="D92" s="75">
        <v>0.94</v>
      </c>
      <c r="E92" s="95" t="s">
        <v>115</v>
      </c>
      <c r="F92" s="115">
        <v>2</v>
      </c>
      <c r="G92" s="358">
        <v>7.48</v>
      </c>
      <c r="H92" s="358">
        <v>3.4</v>
      </c>
      <c r="I92" s="86">
        <v>144</v>
      </c>
      <c r="J92" s="86">
        <v>2200</v>
      </c>
      <c r="K92" s="86">
        <f>J92/2.2</f>
        <v>999.9999999999999</v>
      </c>
      <c r="M92" s="846">
        <v>112.161</v>
      </c>
    </row>
    <row r="93" spans="1:13" s="5" customFormat="1" ht="12" customHeight="1">
      <c r="A93" s="43"/>
      <c r="B93" s="43"/>
      <c r="C93" s="10"/>
      <c r="D93" s="50"/>
      <c r="E93" s="88"/>
      <c r="F93" s="89"/>
      <c r="G93" s="87"/>
      <c r="H93" s="87"/>
      <c r="I93" s="87"/>
      <c r="J93" s="87"/>
      <c r="K93" s="87"/>
      <c r="M93" s="848"/>
    </row>
    <row r="94" spans="1:13" s="1" customFormat="1" ht="15.75">
      <c r="A94" s="39" t="s">
        <v>63</v>
      </c>
      <c r="B94" s="11"/>
      <c r="C94" s="12"/>
      <c r="D94" s="47"/>
      <c r="E94" s="103"/>
      <c r="F94" s="446"/>
      <c r="G94" s="104"/>
      <c r="H94" s="104"/>
      <c r="I94" s="104"/>
      <c r="J94" s="104"/>
      <c r="K94" s="104"/>
      <c r="M94" s="843"/>
    </row>
    <row r="95" spans="1:13" s="1" customFormat="1" ht="12.75">
      <c r="A95" s="45" t="s">
        <v>9</v>
      </c>
      <c r="B95" s="49" t="s">
        <v>13</v>
      </c>
      <c r="C95" s="34"/>
      <c r="D95" s="50"/>
      <c r="E95" s="93"/>
      <c r="F95" s="89"/>
      <c r="G95" s="94"/>
      <c r="H95" s="94"/>
      <c r="I95" s="94"/>
      <c r="J95" s="94"/>
      <c r="K95" s="94"/>
      <c r="M95" s="843"/>
    </row>
    <row r="96" spans="1:13" s="106" customFormat="1" ht="15.75">
      <c r="A96" s="39" t="s">
        <v>94</v>
      </c>
      <c r="B96" s="43" t="s">
        <v>10</v>
      </c>
      <c r="C96" s="799" t="s">
        <v>827</v>
      </c>
      <c r="D96" s="58">
        <v>1</v>
      </c>
      <c r="E96" s="99" t="s">
        <v>25</v>
      </c>
      <c r="F96" s="114">
        <v>2</v>
      </c>
      <c r="G96" s="100">
        <v>9.25</v>
      </c>
      <c r="H96" s="100">
        <v>4.1957</v>
      </c>
      <c r="I96" s="100">
        <v>72</v>
      </c>
      <c r="J96" s="100">
        <v>1293</v>
      </c>
      <c r="K96" s="100">
        <f>J96/2.2</f>
        <v>587.7272727272726</v>
      </c>
      <c r="M96" s="846">
        <v>31.50945</v>
      </c>
    </row>
    <row r="97" spans="1:13" s="5" customFormat="1" ht="15.75">
      <c r="A97" s="39" t="s">
        <v>94</v>
      </c>
      <c r="B97" s="43" t="s">
        <v>10</v>
      </c>
      <c r="C97" s="796" t="s">
        <v>828</v>
      </c>
      <c r="D97" s="75">
        <v>5</v>
      </c>
      <c r="E97" s="95" t="s">
        <v>23</v>
      </c>
      <c r="F97" s="115">
        <v>1</v>
      </c>
      <c r="G97" s="86">
        <v>48</v>
      </c>
      <c r="H97" s="86">
        <v>21.7726</v>
      </c>
      <c r="I97" s="86">
        <v>36</v>
      </c>
      <c r="J97" s="86">
        <v>1768</v>
      </c>
      <c r="K97" s="86">
        <f>J97/2.2</f>
        <v>803.6363636363636</v>
      </c>
      <c r="M97" s="846">
        <v>142.37685</v>
      </c>
    </row>
    <row r="98" spans="1:13" s="1" customFormat="1" ht="12" customHeight="1">
      <c r="A98" s="43"/>
      <c r="B98" s="43"/>
      <c r="C98" s="27"/>
      <c r="D98" s="38"/>
      <c r="E98" s="578"/>
      <c r="F98" s="579"/>
      <c r="G98" s="580"/>
      <c r="H98" s="580"/>
      <c r="I98" s="580"/>
      <c r="J98" s="580"/>
      <c r="K98" s="580"/>
      <c r="M98" s="843"/>
    </row>
    <row r="99" spans="1:13" s="1" customFormat="1" ht="15.75">
      <c r="A99" s="39" t="s">
        <v>431</v>
      </c>
      <c r="B99" s="11"/>
      <c r="C99" s="12"/>
      <c r="D99" s="47"/>
      <c r="E99" s="103"/>
      <c r="F99" s="446"/>
      <c r="G99" s="104"/>
      <c r="H99" s="104"/>
      <c r="I99" s="104"/>
      <c r="J99" s="104"/>
      <c r="K99" s="104"/>
      <c r="M99" s="843"/>
    </row>
    <row r="100" spans="1:13" s="1" customFormat="1" ht="12.75">
      <c r="A100" s="45" t="s">
        <v>9</v>
      </c>
      <c r="B100" s="49" t="s">
        <v>12</v>
      </c>
      <c r="C100" s="34"/>
      <c r="D100" s="50"/>
      <c r="E100" s="93"/>
      <c r="F100" s="89"/>
      <c r="G100" s="94"/>
      <c r="H100" s="94"/>
      <c r="I100" s="94"/>
      <c r="J100" s="94"/>
      <c r="K100" s="94"/>
      <c r="M100" s="843"/>
    </row>
    <row r="101" spans="1:13" s="1" customFormat="1" ht="15.75">
      <c r="A101" s="39" t="s">
        <v>94</v>
      </c>
      <c r="B101" s="43"/>
      <c r="C101" s="581" t="s">
        <v>829</v>
      </c>
      <c r="D101" s="75">
        <v>2</v>
      </c>
      <c r="E101" s="582" t="s">
        <v>22</v>
      </c>
      <c r="F101" s="115">
        <v>1</v>
      </c>
      <c r="G101" s="86">
        <v>21</v>
      </c>
      <c r="H101" s="448">
        <v>9.5255</v>
      </c>
      <c r="I101" s="86">
        <v>36</v>
      </c>
      <c r="J101" s="448">
        <v>796</v>
      </c>
      <c r="K101" s="86">
        <f>J101/2.2</f>
        <v>361.8181818181818</v>
      </c>
      <c r="M101" s="846">
        <v>187.82190000000003</v>
      </c>
    </row>
    <row r="102" spans="1:13" s="1" customFormat="1" ht="12" customHeight="1">
      <c r="A102" s="43"/>
      <c r="B102" s="43"/>
      <c r="C102" s="10"/>
      <c r="D102" s="50"/>
      <c r="E102" s="88"/>
      <c r="F102" s="89"/>
      <c r="G102" s="87"/>
      <c r="H102" s="87"/>
      <c r="I102" s="87"/>
      <c r="J102" s="87"/>
      <c r="K102" s="87"/>
      <c r="M102" s="843"/>
    </row>
    <row r="103" spans="1:13" s="1" customFormat="1" ht="15">
      <c r="A103" s="39" t="s">
        <v>417</v>
      </c>
      <c r="B103" s="451"/>
      <c r="C103" s="452"/>
      <c r="D103" s="453"/>
      <c r="E103" s="93"/>
      <c r="F103" s="3"/>
      <c r="G103" s="454"/>
      <c r="H103" s="454"/>
      <c r="I103" s="454"/>
      <c r="J103" s="454"/>
      <c r="K103" s="454"/>
      <c r="M103" s="843"/>
    </row>
    <row r="104" spans="1:13" s="1" customFormat="1" ht="12.75">
      <c r="A104" s="105" t="s">
        <v>9</v>
      </c>
      <c r="B104" s="305" t="s">
        <v>418</v>
      </c>
      <c r="C104" s="452"/>
      <c r="D104" s="453"/>
      <c r="E104" s="93"/>
      <c r="F104" s="3"/>
      <c r="G104" s="454"/>
      <c r="H104" s="454"/>
      <c r="I104" s="454"/>
      <c r="J104" s="454"/>
      <c r="K104" s="454"/>
      <c r="M104" s="843"/>
    </row>
    <row r="105" spans="1:13" s="1" customFormat="1" ht="15.75">
      <c r="A105" s="39" t="s">
        <v>94</v>
      </c>
      <c r="B105" s="305"/>
      <c r="C105" s="583" t="s">
        <v>830</v>
      </c>
      <c r="D105" s="286">
        <v>50</v>
      </c>
      <c r="E105" s="455" t="s">
        <v>312</v>
      </c>
      <c r="F105" s="7">
        <v>1</v>
      </c>
      <c r="G105" s="456">
        <v>50</v>
      </c>
      <c r="H105" s="456">
        <f>G105/2.204</f>
        <v>22.686025408348456</v>
      </c>
      <c r="I105" s="456">
        <v>64</v>
      </c>
      <c r="J105" s="456">
        <f>I105*G105</f>
        <v>3200</v>
      </c>
      <c r="K105" s="456">
        <f>J105/2.204</f>
        <v>1451.9056261343012</v>
      </c>
      <c r="M105" s="846">
        <v>17.48565</v>
      </c>
    </row>
    <row r="106" spans="1:13" s="1" customFormat="1" ht="12" customHeight="1">
      <c r="A106" s="105"/>
      <c r="B106" s="305"/>
      <c r="C106" s="306"/>
      <c r="D106" s="3"/>
      <c r="E106" s="10"/>
      <c r="F106" s="3"/>
      <c r="G106" s="307"/>
      <c r="H106" s="307"/>
      <c r="I106" s="307"/>
      <c r="J106" s="307"/>
      <c r="K106" s="307"/>
      <c r="M106" s="843"/>
    </row>
    <row r="107" spans="1:13" s="1" customFormat="1" ht="15">
      <c r="A107" s="39" t="s">
        <v>414</v>
      </c>
      <c r="B107" s="451"/>
      <c r="C107" s="452"/>
      <c r="D107" s="453"/>
      <c r="E107" s="93"/>
      <c r="F107" s="3"/>
      <c r="G107" s="454"/>
      <c r="H107" s="454"/>
      <c r="I107" s="454"/>
      <c r="J107" s="454"/>
      <c r="K107" s="454"/>
      <c r="M107" s="843"/>
    </row>
    <row r="108" spans="1:13" s="1" customFormat="1" ht="12.75">
      <c r="A108" s="105" t="s">
        <v>9</v>
      </c>
      <c r="B108" s="305" t="s">
        <v>419</v>
      </c>
      <c r="C108" s="452"/>
      <c r="D108" s="453"/>
      <c r="E108" s="93"/>
      <c r="F108" s="21"/>
      <c r="G108" s="454"/>
      <c r="H108" s="454"/>
      <c r="I108" s="454"/>
      <c r="J108" s="454"/>
      <c r="K108" s="454"/>
      <c r="M108" s="843"/>
    </row>
    <row r="109" spans="1:13" s="1" customFormat="1" ht="15.75">
      <c r="A109" s="39" t="s">
        <v>94</v>
      </c>
      <c r="B109" s="305"/>
      <c r="C109" s="583" t="s">
        <v>831</v>
      </c>
      <c r="D109" s="286">
        <v>40</v>
      </c>
      <c r="E109" s="455" t="s">
        <v>312</v>
      </c>
      <c r="F109" s="7">
        <v>1</v>
      </c>
      <c r="G109" s="456">
        <v>40</v>
      </c>
      <c r="H109" s="456">
        <f>G109/2.204</f>
        <v>18.148820326678763</v>
      </c>
      <c r="I109" s="456">
        <v>64</v>
      </c>
      <c r="J109" s="456">
        <f>I109*G109</f>
        <v>2560</v>
      </c>
      <c r="K109" s="456">
        <f>J109/2.204</f>
        <v>1161.5245009074408</v>
      </c>
      <c r="M109" s="846">
        <v>17.551800000000004</v>
      </c>
    </row>
    <row r="110" spans="1:13" s="1" customFormat="1" ht="13.5" thickBot="1">
      <c r="A110" s="116"/>
      <c r="B110" s="64"/>
      <c r="C110" s="126"/>
      <c r="D110" s="110"/>
      <c r="E110" s="111"/>
      <c r="F110" s="63"/>
      <c r="G110" s="112"/>
      <c r="H110" s="112"/>
      <c r="I110" s="112"/>
      <c r="J110" s="112"/>
      <c r="K110" s="112"/>
      <c r="M110" s="843"/>
    </row>
    <row r="111" spans="1:13" s="1" customFormat="1" ht="13.5" thickTop="1">
      <c r="A111" s="105"/>
      <c r="B111" s="43"/>
      <c r="C111" s="34"/>
      <c r="D111" s="38"/>
      <c r="E111" s="51"/>
      <c r="F111" s="28"/>
      <c r="G111" s="29"/>
      <c r="H111" s="29"/>
      <c r="I111" s="29"/>
      <c r="J111" s="29"/>
      <c r="K111" s="29"/>
      <c r="M111" s="843"/>
    </row>
    <row r="112" spans="1:13" s="1" customFormat="1" ht="12.75">
      <c r="A112" s="105"/>
      <c r="B112" s="43"/>
      <c r="C112" s="34"/>
      <c r="D112" s="38"/>
      <c r="E112" s="51"/>
      <c r="F112" s="28"/>
      <c r="G112" s="29"/>
      <c r="H112" s="29"/>
      <c r="I112" s="29"/>
      <c r="J112" s="29"/>
      <c r="K112" s="29"/>
      <c r="M112" s="843"/>
    </row>
    <row r="113" spans="1:13" s="1" customFormat="1" ht="15.75">
      <c r="A113" s="41" t="s">
        <v>456</v>
      </c>
      <c r="B113" s="42"/>
      <c r="C113" s="24"/>
      <c r="D113" s="113"/>
      <c r="E113" s="52"/>
      <c r="F113" s="25"/>
      <c r="G113" s="26"/>
      <c r="H113" s="26"/>
      <c r="I113" s="26"/>
      <c r="J113" s="26"/>
      <c r="K113" s="26"/>
      <c r="M113" s="843"/>
    </row>
    <row r="114" spans="1:13" s="1" customFormat="1" ht="10.5" customHeight="1">
      <c r="A114" s="105"/>
      <c r="B114" s="43"/>
      <c r="C114" s="34"/>
      <c r="D114" s="38"/>
      <c r="E114" s="578"/>
      <c r="F114" s="579"/>
      <c r="G114" s="96"/>
      <c r="H114" s="96"/>
      <c r="I114" s="96"/>
      <c r="J114" s="96"/>
      <c r="K114" s="96"/>
      <c r="M114" s="843"/>
    </row>
    <row r="115" spans="1:13" s="106" customFormat="1" ht="18.75">
      <c r="A115" s="39" t="s">
        <v>314</v>
      </c>
      <c r="B115" s="11"/>
      <c r="C115" s="12"/>
      <c r="D115" s="47"/>
      <c r="E115" s="103"/>
      <c r="F115" s="446"/>
      <c r="G115" s="104"/>
      <c r="H115" s="104"/>
      <c r="I115" s="104"/>
      <c r="J115" s="104"/>
      <c r="K115" s="104"/>
      <c r="M115" s="847"/>
    </row>
    <row r="116" spans="1:13" s="5" customFormat="1" ht="13.5">
      <c r="A116" s="457" t="s">
        <v>9</v>
      </c>
      <c r="B116" s="49" t="s">
        <v>165</v>
      </c>
      <c r="C116" s="34"/>
      <c r="D116" s="50"/>
      <c r="E116" s="93"/>
      <c r="F116" s="89"/>
      <c r="G116" s="94"/>
      <c r="H116" s="94"/>
      <c r="I116" s="94"/>
      <c r="J116" s="94"/>
      <c r="K116" s="94"/>
      <c r="M116" s="848"/>
    </row>
    <row r="117" spans="1:13" s="1" customFormat="1" ht="15.75">
      <c r="A117" s="39" t="s">
        <v>94</v>
      </c>
      <c r="B117" s="43" t="s">
        <v>10</v>
      </c>
      <c r="C117" s="98" t="s">
        <v>838</v>
      </c>
      <c r="D117" s="50">
        <v>50</v>
      </c>
      <c r="E117" s="88" t="s">
        <v>20</v>
      </c>
      <c r="F117" s="114">
        <v>1</v>
      </c>
      <c r="G117" s="87">
        <v>50</v>
      </c>
      <c r="H117" s="458">
        <v>22.7</v>
      </c>
      <c r="I117" s="9">
        <v>56</v>
      </c>
      <c r="J117" s="18">
        <v>2840</v>
      </c>
      <c r="K117" s="9">
        <f>J117/2.2</f>
        <v>1290.9090909090908</v>
      </c>
      <c r="M117" s="846">
        <v>33.01200000000001</v>
      </c>
    </row>
    <row r="118" spans="1:13" s="1" customFormat="1" ht="15">
      <c r="A118" s="39" t="s">
        <v>94</v>
      </c>
      <c r="B118" s="43"/>
      <c r="C118" s="811" t="s">
        <v>308</v>
      </c>
      <c r="D118" s="75">
        <v>50</v>
      </c>
      <c r="E118" s="95" t="s">
        <v>20</v>
      </c>
      <c r="F118" s="115">
        <v>1</v>
      </c>
      <c r="G118" s="86">
        <v>50</v>
      </c>
      <c r="H118" s="356">
        <v>22.6798</v>
      </c>
      <c r="I118" s="8">
        <v>42</v>
      </c>
      <c r="J118" s="8">
        <v>2140</v>
      </c>
      <c r="K118" s="8">
        <f>J118/2.2</f>
        <v>972.7272727272726</v>
      </c>
      <c r="M118" s="843"/>
    </row>
    <row r="119" spans="1:13" s="1" customFormat="1" ht="12" customHeight="1">
      <c r="A119" s="43"/>
      <c r="B119" s="43"/>
      <c r="C119" s="10"/>
      <c r="D119" s="50"/>
      <c r="E119" s="88"/>
      <c r="F119" s="89"/>
      <c r="G119" s="87"/>
      <c r="H119" s="87"/>
      <c r="I119" s="9"/>
      <c r="J119" s="9"/>
      <c r="K119" s="9"/>
      <c r="M119" s="843"/>
    </row>
    <row r="120" spans="1:13" s="106" customFormat="1" ht="18.75">
      <c r="A120" s="39" t="s">
        <v>305</v>
      </c>
      <c r="B120" s="11"/>
      <c r="C120" s="12"/>
      <c r="D120" s="47"/>
      <c r="E120" s="103"/>
      <c r="F120" s="446"/>
      <c r="G120" s="104"/>
      <c r="H120" s="104"/>
      <c r="I120" s="104"/>
      <c r="J120" s="104"/>
      <c r="K120" s="104"/>
      <c r="M120" s="847"/>
    </row>
    <row r="121" spans="1:13" s="5" customFormat="1" ht="13.5">
      <c r="A121" s="45" t="s">
        <v>9</v>
      </c>
      <c r="B121" s="49" t="s">
        <v>166</v>
      </c>
      <c r="C121" s="34"/>
      <c r="D121" s="50"/>
      <c r="E121" s="93"/>
      <c r="F121" s="89"/>
      <c r="G121" s="94"/>
      <c r="H121" s="94"/>
      <c r="I121" s="94"/>
      <c r="J121" s="94"/>
      <c r="K121" s="94"/>
      <c r="M121" s="848"/>
    </row>
    <row r="122" spans="1:13" s="1" customFormat="1" ht="15.75">
      <c r="A122" s="39" t="s">
        <v>94</v>
      </c>
      <c r="B122" s="43" t="s">
        <v>10</v>
      </c>
      <c r="C122" s="98" t="s">
        <v>306</v>
      </c>
      <c r="D122" s="58">
        <v>50</v>
      </c>
      <c r="E122" s="99" t="s">
        <v>20</v>
      </c>
      <c r="F122" s="114">
        <v>1</v>
      </c>
      <c r="G122" s="100">
        <v>50</v>
      </c>
      <c r="H122" s="458">
        <v>22.7</v>
      </c>
      <c r="I122" s="8">
        <v>56</v>
      </c>
      <c r="J122" s="8">
        <v>2840</v>
      </c>
      <c r="K122" s="8">
        <f>J122/2.2</f>
        <v>1290.9090909090908</v>
      </c>
      <c r="M122" s="846">
        <v>36.519000000000005</v>
      </c>
    </row>
    <row r="123" spans="1:13" s="1" customFormat="1" ht="12" customHeight="1">
      <c r="A123" s="43" t="s">
        <v>9</v>
      </c>
      <c r="B123" s="43" t="s">
        <v>10</v>
      </c>
      <c r="C123" s="459"/>
      <c r="D123" s="460"/>
      <c r="E123" s="461"/>
      <c r="F123" s="462"/>
      <c r="G123" s="463"/>
      <c r="H123" s="463"/>
      <c r="I123" s="463"/>
      <c r="J123" s="463"/>
      <c r="K123" s="463"/>
      <c r="M123" s="843"/>
    </row>
    <row r="124" spans="1:13" s="1" customFormat="1" ht="18">
      <c r="A124" s="257" t="s">
        <v>347</v>
      </c>
      <c r="B124" s="43"/>
      <c r="C124" s="97"/>
      <c r="D124" s="38"/>
      <c r="E124" s="97"/>
      <c r="F124" s="28"/>
      <c r="G124" s="96"/>
      <c r="H124" s="96"/>
      <c r="I124" s="96"/>
      <c r="J124" s="96"/>
      <c r="K124" s="96"/>
      <c r="M124" s="843"/>
    </row>
    <row r="125" spans="1:13" s="1" customFormat="1" ht="14.25" customHeight="1">
      <c r="A125" s="45"/>
      <c r="B125" s="49" t="s">
        <v>344</v>
      </c>
      <c r="C125" s="93"/>
      <c r="D125" s="50"/>
      <c r="E125" s="93"/>
      <c r="F125" s="3"/>
      <c r="G125" s="94"/>
      <c r="H125" s="94"/>
      <c r="I125" s="94"/>
      <c r="J125" s="94"/>
      <c r="K125" s="94"/>
      <c r="M125" s="843"/>
    </row>
    <row r="126" spans="1:13" s="1" customFormat="1" ht="14.25" customHeight="1">
      <c r="A126" s="257" t="s">
        <v>94</v>
      </c>
      <c r="B126" s="45"/>
      <c r="C126" s="812">
        <v>7492823</v>
      </c>
      <c r="D126" s="292">
        <v>50</v>
      </c>
      <c r="E126" s="294" t="s">
        <v>20</v>
      </c>
      <c r="F126" s="464">
        <v>1</v>
      </c>
      <c r="G126" s="244">
        <v>50</v>
      </c>
      <c r="H126" s="465">
        <v>22.6798</v>
      </c>
      <c r="I126" s="245">
        <v>56</v>
      </c>
      <c r="J126" s="245">
        <v>2840</v>
      </c>
      <c r="K126" s="245">
        <f>J126/2.2</f>
        <v>1290.9090909090908</v>
      </c>
      <c r="M126" s="846">
        <v>49.476</v>
      </c>
    </row>
    <row r="127" spans="1:13" s="1" customFormat="1" ht="12" customHeight="1">
      <c r="A127" s="45"/>
      <c r="B127" s="45"/>
      <c r="C127" s="466"/>
      <c r="D127" s="50"/>
      <c r="E127" s="88"/>
      <c r="F127" s="3"/>
      <c r="G127" s="87"/>
      <c r="H127" s="87"/>
      <c r="I127" s="87"/>
      <c r="J127" s="87"/>
      <c r="K127" s="87"/>
      <c r="M127" s="843"/>
    </row>
    <row r="128" spans="1:13" s="106" customFormat="1" ht="18.75">
      <c r="A128" s="39" t="s">
        <v>145</v>
      </c>
      <c r="B128" s="11"/>
      <c r="C128" s="12"/>
      <c r="D128" s="47"/>
      <c r="E128" s="103"/>
      <c r="F128" s="446"/>
      <c r="G128" s="104"/>
      <c r="H128" s="104"/>
      <c r="I128" s="104"/>
      <c r="J128" s="104"/>
      <c r="K128" s="104"/>
      <c r="M128" s="847"/>
    </row>
    <row r="129" spans="1:13" s="5" customFormat="1" ht="13.5">
      <c r="A129" s="45" t="s">
        <v>9</v>
      </c>
      <c r="B129" s="49" t="s">
        <v>11</v>
      </c>
      <c r="C129" s="34"/>
      <c r="D129" s="50"/>
      <c r="E129" s="93"/>
      <c r="F129" s="89"/>
      <c r="G129" s="94"/>
      <c r="H129" s="94"/>
      <c r="I129" s="94"/>
      <c r="J129" s="94"/>
      <c r="K129" s="94"/>
      <c r="M129" s="848"/>
    </row>
    <row r="130" spans="1:13" s="1" customFormat="1" ht="15.75">
      <c r="A130" s="39" t="s">
        <v>94</v>
      </c>
      <c r="B130" s="43" t="s">
        <v>10</v>
      </c>
      <c r="C130" s="796" t="s">
        <v>839</v>
      </c>
      <c r="D130" s="75">
        <v>50</v>
      </c>
      <c r="E130" s="95" t="s">
        <v>20</v>
      </c>
      <c r="F130" s="115">
        <v>1</v>
      </c>
      <c r="G130" s="86">
        <v>50</v>
      </c>
      <c r="H130" s="356">
        <v>22.6798</v>
      </c>
      <c r="I130" s="8">
        <v>56</v>
      </c>
      <c r="J130" s="8">
        <v>2840</v>
      </c>
      <c r="K130" s="8">
        <f>J130/2.2</f>
        <v>1290.9090909090908</v>
      </c>
      <c r="M130" s="846">
        <v>43.40700000000001</v>
      </c>
    </row>
    <row r="131" spans="1:13" s="1" customFormat="1" ht="12" customHeight="1">
      <c r="A131" s="43" t="s">
        <v>9</v>
      </c>
      <c r="B131" s="43" t="s">
        <v>10</v>
      </c>
      <c r="C131" s="459"/>
      <c r="D131" s="460"/>
      <c r="E131" s="461"/>
      <c r="F131" s="462"/>
      <c r="G131" s="463"/>
      <c r="H131" s="463"/>
      <c r="I131" s="463"/>
      <c r="J131" s="463"/>
      <c r="K131" s="463"/>
      <c r="M131" s="843"/>
    </row>
    <row r="132" spans="1:13" s="106" customFormat="1" ht="18.75">
      <c r="A132" s="39" t="s">
        <v>146</v>
      </c>
      <c r="B132" s="11"/>
      <c r="C132" s="12"/>
      <c r="D132" s="47"/>
      <c r="E132" s="103"/>
      <c r="F132" s="446"/>
      <c r="G132" s="104"/>
      <c r="H132" s="104"/>
      <c r="I132" s="104"/>
      <c r="J132" s="104"/>
      <c r="K132" s="104"/>
      <c r="M132" s="847"/>
    </row>
    <row r="133" spans="1:13" s="5" customFormat="1" ht="13.5">
      <c r="A133" s="45" t="s">
        <v>9</v>
      </c>
      <c r="B133" s="49" t="s">
        <v>167</v>
      </c>
      <c r="C133" s="34"/>
      <c r="D133" s="50"/>
      <c r="E133" s="93"/>
      <c r="F133" s="89"/>
      <c r="G133" s="94"/>
      <c r="H133" s="94"/>
      <c r="I133" s="94"/>
      <c r="J133" s="94"/>
      <c r="K133" s="94"/>
      <c r="M133" s="848"/>
    </row>
    <row r="134" spans="1:13" s="1" customFormat="1" ht="15.75">
      <c r="A134" s="39" t="s">
        <v>94</v>
      </c>
      <c r="B134" s="43" t="s">
        <v>10</v>
      </c>
      <c r="C134" s="101" t="s">
        <v>840</v>
      </c>
      <c r="D134" s="75">
        <v>50</v>
      </c>
      <c r="E134" s="95" t="s">
        <v>20</v>
      </c>
      <c r="F134" s="115">
        <v>1</v>
      </c>
      <c r="G134" s="86">
        <v>50</v>
      </c>
      <c r="H134" s="356">
        <v>22.6798</v>
      </c>
      <c r="I134" s="8">
        <v>56</v>
      </c>
      <c r="J134" s="8">
        <v>2840</v>
      </c>
      <c r="K134" s="8">
        <f>J134/2.2</f>
        <v>1290.9090909090908</v>
      </c>
      <c r="M134" s="846">
        <v>49.1715</v>
      </c>
    </row>
    <row r="135" spans="1:13" s="1" customFormat="1" ht="12.75">
      <c r="A135" s="43"/>
      <c r="B135" s="43"/>
      <c r="C135" s="10"/>
      <c r="D135" s="50"/>
      <c r="E135" s="88"/>
      <c r="F135" s="89"/>
      <c r="G135" s="87"/>
      <c r="H135" s="467"/>
      <c r="I135" s="9"/>
      <c r="J135" s="9"/>
      <c r="K135" s="9"/>
      <c r="M135" s="843"/>
    </row>
    <row r="136" spans="1:13" s="1" customFormat="1" ht="18">
      <c r="A136" s="257" t="s">
        <v>348</v>
      </c>
      <c r="B136" s="43"/>
      <c r="C136" s="10"/>
      <c r="D136" s="50"/>
      <c r="E136" s="88"/>
      <c r="F136" s="89"/>
      <c r="G136" s="87"/>
      <c r="H136" s="87"/>
      <c r="I136" s="9"/>
      <c r="J136" s="9"/>
      <c r="K136" s="9"/>
      <c r="M136" s="843"/>
    </row>
    <row r="137" spans="1:13" s="1" customFormat="1" ht="12.75">
      <c r="A137" s="43"/>
      <c r="B137" s="49" t="s">
        <v>349</v>
      </c>
      <c r="C137" s="10"/>
      <c r="D137" s="50"/>
      <c r="E137" s="88"/>
      <c r="F137" s="89"/>
      <c r="G137" s="87"/>
      <c r="H137" s="87"/>
      <c r="I137" s="9"/>
      <c r="J137" s="9"/>
      <c r="K137" s="9"/>
      <c r="M137" s="843"/>
    </row>
    <row r="138" spans="1:13" s="1" customFormat="1" ht="15.75">
      <c r="A138" s="257" t="s">
        <v>94</v>
      </c>
      <c r="B138" s="43"/>
      <c r="C138" s="584" t="s">
        <v>350</v>
      </c>
      <c r="D138" s="468">
        <v>25</v>
      </c>
      <c r="E138" s="469" t="s">
        <v>20</v>
      </c>
      <c r="F138" s="464">
        <v>1</v>
      </c>
      <c r="G138" s="244">
        <v>25</v>
      </c>
      <c r="H138" s="465">
        <v>11.343012704174228</v>
      </c>
      <c r="I138" s="245">
        <v>56</v>
      </c>
      <c r="J138" s="245">
        <v>1440</v>
      </c>
      <c r="K138" s="245">
        <f>J138/2.2</f>
        <v>654.5454545454545</v>
      </c>
      <c r="M138" s="846">
        <v>46.819500000000005</v>
      </c>
    </row>
    <row r="139" spans="1:13" s="1" customFormat="1" ht="12.75">
      <c r="A139" s="43"/>
      <c r="B139" s="43"/>
      <c r="C139" s="508"/>
      <c r="D139" s="509"/>
      <c r="E139" s="510"/>
      <c r="F139" s="511"/>
      <c r="G139" s="490"/>
      <c r="H139" s="512"/>
      <c r="I139" s="269"/>
      <c r="J139" s="269"/>
      <c r="K139" s="269"/>
      <c r="M139" s="843"/>
    </row>
    <row r="140" spans="1:13" s="1" customFormat="1" ht="15.75">
      <c r="A140" s="39" t="s">
        <v>340</v>
      </c>
      <c r="B140" s="161"/>
      <c r="C140" s="10"/>
      <c r="D140" s="50"/>
      <c r="E140" s="88"/>
      <c r="F140" s="89"/>
      <c r="G140" s="87"/>
      <c r="H140" s="87"/>
      <c r="I140" s="9"/>
      <c r="J140" s="9"/>
      <c r="K140" s="9"/>
      <c r="M140" s="843"/>
    </row>
    <row r="141" spans="1:13" s="1" customFormat="1" ht="12.75">
      <c r="A141" s="161"/>
      <c r="B141" s="230" t="s">
        <v>341</v>
      </c>
      <c r="C141" s="10"/>
      <c r="D141" s="50"/>
      <c r="E141" s="88"/>
      <c r="F141" s="89"/>
      <c r="G141" s="87"/>
      <c r="H141" s="87"/>
      <c r="I141" s="9"/>
      <c r="J141" s="9"/>
      <c r="K141" s="9"/>
      <c r="M141" s="843"/>
    </row>
    <row r="142" spans="1:13" s="1" customFormat="1" ht="15.75">
      <c r="A142" s="39" t="s">
        <v>94</v>
      </c>
      <c r="B142" s="161"/>
      <c r="C142" s="585" t="s">
        <v>841</v>
      </c>
      <c r="D142" s="75">
        <v>50</v>
      </c>
      <c r="E142" s="95" t="s">
        <v>312</v>
      </c>
      <c r="F142" s="115">
        <v>1</v>
      </c>
      <c r="G142" s="156">
        <v>50</v>
      </c>
      <c r="H142" s="470">
        <f>G142/2.2</f>
        <v>22.727272727272727</v>
      </c>
      <c r="I142" s="166">
        <v>56</v>
      </c>
      <c r="J142" s="166">
        <v>2840</v>
      </c>
      <c r="K142" s="166">
        <f>J142/2.2</f>
        <v>1290.9090909090908</v>
      </c>
      <c r="M142" s="846">
        <v>62.454</v>
      </c>
    </row>
    <row r="143" spans="1:13" s="1" customFormat="1" ht="12.75">
      <c r="A143" s="161"/>
      <c r="B143" s="161"/>
      <c r="C143" s="471"/>
      <c r="D143" s="50"/>
      <c r="E143" s="88"/>
      <c r="F143" s="89"/>
      <c r="G143" s="472"/>
      <c r="H143" s="473"/>
      <c r="I143" s="165"/>
      <c r="J143" s="165"/>
      <c r="K143" s="165"/>
      <c r="M143" s="843"/>
    </row>
    <row r="144" spans="1:13" s="1" customFormat="1" ht="15">
      <c r="A144" s="257" t="s">
        <v>361</v>
      </c>
      <c r="B144" s="161"/>
      <c r="C144" s="471"/>
      <c r="D144" s="50"/>
      <c r="E144" s="88"/>
      <c r="F144" s="89"/>
      <c r="G144" s="472"/>
      <c r="H144" s="473"/>
      <c r="I144" s="165"/>
      <c r="J144" s="165"/>
      <c r="K144" s="165"/>
      <c r="M144" s="843"/>
    </row>
    <row r="145" spans="1:13" s="1" customFormat="1" ht="12.75">
      <c r="A145" s="161"/>
      <c r="B145" s="49" t="s">
        <v>362</v>
      </c>
      <c r="C145" s="471"/>
      <c r="D145" s="50"/>
      <c r="E145" s="88"/>
      <c r="F145" s="89"/>
      <c r="G145" s="472"/>
      <c r="H145" s="473"/>
      <c r="I145" s="165"/>
      <c r="J145" s="165"/>
      <c r="K145" s="165"/>
      <c r="M145" s="843"/>
    </row>
    <row r="146" spans="1:13" s="1" customFormat="1" ht="15.75">
      <c r="A146" s="257" t="s">
        <v>94</v>
      </c>
      <c r="B146" s="161"/>
      <c r="C146" s="586" t="s">
        <v>363</v>
      </c>
      <c r="D146" s="474">
        <v>50</v>
      </c>
      <c r="E146" s="251" t="s">
        <v>312</v>
      </c>
      <c r="F146" s="450">
        <v>1</v>
      </c>
      <c r="G146" s="475">
        <v>50.0444</v>
      </c>
      <c r="H146" s="476">
        <v>22.7</v>
      </c>
      <c r="I146" s="475">
        <v>56</v>
      </c>
      <c r="J146" s="475">
        <v>2842</v>
      </c>
      <c r="K146" s="475">
        <f>J146/2.2</f>
        <v>1291.8181818181818</v>
      </c>
      <c r="M146" s="846">
        <v>49.1715</v>
      </c>
    </row>
    <row r="147" spans="1:13" s="1" customFormat="1" ht="13.5" customHeight="1">
      <c r="A147" s="54"/>
      <c r="B147" s="43"/>
      <c r="C147" s="27"/>
      <c r="D147" s="38"/>
      <c r="E147" s="51"/>
      <c r="F147" s="28"/>
      <c r="G147" s="29"/>
      <c r="H147" s="29"/>
      <c r="I147" s="29"/>
      <c r="J147" s="29"/>
      <c r="K147" s="29"/>
      <c r="M147" s="843"/>
    </row>
    <row r="148" spans="1:13" s="1" customFormat="1" ht="15">
      <c r="A148" s="257" t="s">
        <v>479</v>
      </c>
      <c r="B148" s="161"/>
      <c r="C148" s="323"/>
      <c r="D148" s="477"/>
      <c r="E148" s="478"/>
      <c r="F148" s="308"/>
      <c r="G148" s="479"/>
      <c r="H148" s="480"/>
      <c r="I148" s="479"/>
      <c r="J148" s="479"/>
      <c r="K148" s="479"/>
      <c r="M148" s="843"/>
    </row>
    <row r="149" spans="1:13" s="1" customFormat="1" ht="12.75">
      <c r="A149" s="161"/>
      <c r="B149" s="49" t="s">
        <v>480</v>
      </c>
      <c r="C149" s="323"/>
      <c r="D149" s="477"/>
      <c r="E149" s="478"/>
      <c r="F149" s="308"/>
      <c r="G149" s="479"/>
      <c r="H149" s="480"/>
      <c r="I149" s="479"/>
      <c r="J149" s="479"/>
      <c r="K149" s="479"/>
      <c r="M149" s="843"/>
    </row>
    <row r="150" spans="1:13" s="1" customFormat="1" ht="15.75">
      <c r="A150" s="257" t="s">
        <v>94</v>
      </c>
      <c r="B150" s="161"/>
      <c r="C150" s="813">
        <v>2732956</v>
      </c>
      <c r="D150" s="481">
        <v>50</v>
      </c>
      <c r="E150" s="482" t="s">
        <v>206</v>
      </c>
      <c r="F150" s="319">
        <v>1</v>
      </c>
      <c r="G150" s="244">
        <v>50</v>
      </c>
      <c r="H150" s="465">
        <f>G150/2.404</f>
        <v>20.798668885191347</v>
      </c>
      <c r="I150" s="244">
        <v>56</v>
      </c>
      <c r="J150" s="244">
        <v>2840</v>
      </c>
      <c r="K150" s="244">
        <f>J150/2.2</f>
        <v>1290.9090909090908</v>
      </c>
      <c r="M150" s="846">
        <v>30.355500000000003</v>
      </c>
    </row>
    <row r="151" spans="1:13" s="1" customFormat="1" ht="12.75">
      <c r="A151" s="161"/>
      <c r="B151" s="161"/>
      <c r="C151" s="513"/>
      <c r="D151" s="313"/>
      <c r="E151" s="489"/>
      <c r="F151" s="315"/>
      <c r="G151" s="490"/>
      <c r="H151" s="512"/>
      <c r="I151" s="490"/>
      <c r="J151" s="490"/>
      <c r="K151" s="490"/>
      <c r="M151" s="843"/>
    </row>
    <row r="152" spans="1:13" s="1" customFormat="1" ht="15">
      <c r="A152" s="483" t="s">
        <v>481</v>
      </c>
      <c r="B152" s="161"/>
      <c r="C152" s="323"/>
      <c r="D152" s="477"/>
      <c r="E152" s="478"/>
      <c r="F152" s="308"/>
      <c r="G152" s="479"/>
      <c r="H152" s="480"/>
      <c r="I152" s="479"/>
      <c r="J152" s="479"/>
      <c r="K152" s="479"/>
      <c r="M152" s="843"/>
    </row>
    <row r="153" spans="1:13" s="1" customFormat="1" ht="12.75">
      <c r="A153" s="161"/>
      <c r="B153" s="484" t="s">
        <v>482</v>
      </c>
      <c r="C153" s="323"/>
      <c r="D153" s="477"/>
      <c r="E153" s="478"/>
      <c r="F153" s="308"/>
      <c r="G153" s="479"/>
      <c r="H153" s="480"/>
      <c r="I153" s="479"/>
      <c r="J153" s="479"/>
      <c r="K153" s="479"/>
      <c r="M153" s="843"/>
    </row>
    <row r="154" spans="1:13" s="1" customFormat="1" ht="15.75">
      <c r="A154" s="483" t="s">
        <v>94</v>
      </c>
      <c r="B154" s="161"/>
      <c r="C154" s="813">
        <v>2732856</v>
      </c>
      <c r="D154" s="481">
        <v>50</v>
      </c>
      <c r="E154" s="482" t="s">
        <v>206</v>
      </c>
      <c r="F154" s="319">
        <v>1</v>
      </c>
      <c r="G154" s="244">
        <v>50</v>
      </c>
      <c r="H154" s="465">
        <f>G154/2.404</f>
        <v>20.798668885191347</v>
      </c>
      <c r="I154" s="244">
        <v>56</v>
      </c>
      <c r="J154" s="244">
        <v>2840</v>
      </c>
      <c r="K154" s="244">
        <f>J154/2.2</f>
        <v>1290.9090909090908</v>
      </c>
      <c r="M154" s="846">
        <v>34.240500000000004</v>
      </c>
    </row>
    <row r="155" spans="1:13" s="1" customFormat="1" ht="13.5" customHeight="1">
      <c r="A155" s="161"/>
      <c r="B155" s="161"/>
      <c r="C155" s="323"/>
      <c r="D155" s="477"/>
      <c r="E155" s="478"/>
      <c r="F155" s="308"/>
      <c r="G155" s="479"/>
      <c r="H155" s="480"/>
      <c r="I155" s="479"/>
      <c r="J155" s="479"/>
      <c r="K155" s="479"/>
      <c r="M155" s="843"/>
    </row>
    <row r="156" spans="1:13" s="1" customFormat="1" ht="23.25" customHeight="1">
      <c r="A156" s="41" t="s">
        <v>457</v>
      </c>
      <c r="B156" s="42"/>
      <c r="C156" s="24"/>
      <c r="D156" s="113"/>
      <c r="E156" s="52"/>
      <c r="F156" s="25"/>
      <c r="G156" s="26"/>
      <c r="H156" s="26"/>
      <c r="I156" s="26"/>
      <c r="J156" s="26"/>
      <c r="K156" s="26"/>
      <c r="M156" s="843"/>
    </row>
    <row r="157" spans="1:13" s="1" customFormat="1" ht="13.5" customHeight="1">
      <c r="A157" s="161"/>
      <c r="B157" s="161"/>
      <c r="C157" s="323"/>
      <c r="D157" s="477"/>
      <c r="E157" s="478"/>
      <c r="F157" s="308"/>
      <c r="G157" s="479"/>
      <c r="H157" s="480"/>
      <c r="I157" s="479"/>
      <c r="J157" s="479"/>
      <c r="K157" s="479"/>
      <c r="M157" s="843"/>
    </row>
    <row r="158" spans="1:13" s="1" customFormat="1" ht="15">
      <c r="A158" s="483" t="s">
        <v>420</v>
      </c>
      <c r="B158" s="311"/>
      <c r="C158" s="312"/>
      <c r="D158" s="313"/>
      <c r="E158" s="314"/>
      <c r="F158" s="315"/>
      <c r="G158" s="316"/>
      <c r="H158" s="316"/>
      <c r="I158" s="316"/>
      <c r="J158" s="316"/>
      <c r="K158" s="316"/>
      <c r="M158" s="843"/>
    </row>
    <row r="159" spans="1:13" s="1" customFormat="1" ht="12.75">
      <c r="A159" s="485"/>
      <c r="B159" s="317" t="s">
        <v>421</v>
      </c>
      <c r="C159" s="312"/>
      <c r="D159" s="313"/>
      <c r="E159" s="314"/>
      <c r="F159" s="315"/>
      <c r="G159" s="316"/>
      <c r="H159" s="316"/>
      <c r="I159" s="316"/>
      <c r="J159" s="316"/>
      <c r="K159" s="316"/>
      <c r="M159" s="843"/>
    </row>
    <row r="160" spans="1:13" s="1" customFormat="1" ht="15.75">
      <c r="A160" s="483" t="s">
        <v>94</v>
      </c>
      <c r="B160" s="485"/>
      <c r="C160" s="587" t="s">
        <v>842</v>
      </c>
      <c r="D160" s="318">
        <v>1</v>
      </c>
      <c r="E160" s="487" t="s">
        <v>422</v>
      </c>
      <c r="F160" s="319">
        <v>1</v>
      </c>
      <c r="G160" s="244">
        <v>16</v>
      </c>
      <c r="H160" s="244">
        <v>7.259528130671506</v>
      </c>
      <c r="I160" s="244">
        <v>12</v>
      </c>
      <c r="J160" s="244">
        <v>232</v>
      </c>
      <c r="K160" s="244">
        <f>J160/2.2</f>
        <v>105.45454545454544</v>
      </c>
      <c r="M160" s="846">
        <v>248.08455</v>
      </c>
    </row>
    <row r="161" spans="1:13" s="1" customFormat="1" ht="13.5" customHeight="1">
      <c r="A161" s="486"/>
      <c r="B161" s="485"/>
      <c r="C161" s="488"/>
      <c r="D161" s="313"/>
      <c r="E161" s="489"/>
      <c r="F161" s="315"/>
      <c r="G161" s="490"/>
      <c r="H161" s="490"/>
      <c r="I161" s="490"/>
      <c r="J161" s="490"/>
      <c r="K161" s="490"/>
      <c r="M161" s="843"/>
    </row>
    <row r="162" spans="1:13" s="1" customFormat="1" ht="15">
      <c r="A162" s="483" t="s">
        <v>447</v>
      </c>
      <c r="B162" s="485"/>
      <c r="C162" s="488"/>
      <c r="D162" s="313"/>
      <c r="E162" s="489"/>
      <c r="F162" s="315"/>
      <c r="G162" s="490"/>
      <c r="H162" s="490"/>
      <c r="I162" s="490"/>
      <c r="J162" s="490"/>
      <c r="K162" s="490"/>
      <c r="M162" s="843"/>
    </row>
    <row r="163" spans="1:13" s="1" customFormat="1" ht="15">
      <c r="A163" s="483"/>
      <c r="B163" s="317" t="s">
        <v>449</v>
      </c>
      <c r="C163" s="312"/>
      <c r="D163" s="313"/>
      <c r="E163" s="489"/>
      <c r="F163" s="315"/>
      <c r="G163" s="490"/>
      <c r="H163" s="490"/>
      <c r="I163" s="490"/>
      <c r="J163" s="490"/>
      <c r="K163" s="490"/>
      <c r="M163" s="843"/>
    </row>
    <row r="164" spans="1:13" s="1" customFormat="1" ht="15.75">
      <c r="A164" s="483" t="s">
        <v>94</v>
      </c>
      <c r="B164" s="485"/>
      <c r="C164" s="814">
        <v>7966121</v>
      </c>
      <c r="D164" s="318">
        <v>1</v>
      </c>
      <c r="E164" s="487" t="s">
        <v>448</v>
      </c>
      <c r="F164" s="319">
        <v>1</v>
      </c>
      <c r="G164" s="244">
        <v>14</v>
      </c>
      <c r="H164" s="244">
        <f>G164/2.204</f>
        <v>6.352087114337568</v>
      </c>
      <c r="I164" s="244">
        <v>12</v>
      </c>
      <c r="J164" s="244">
        <v>208</v>
      </c>
      <c r="K164" s="244">
        <f>J164/2.2</f>
        <v>94.54545454545453</v>
      </c>
      <c r="M164" s="846">
        <v>147.01837500000002</v>
      </c>
    </row>
    <row r="165" spans="1:13" s="1" customFormat="1" ht="13.5" customHeight="1">
      <c r="A165" s="486"/>
      <c r="B165" s="485"/>
      <c r="C165" s="488"/>
      <c r="D165" s="313"/>
      <c r="E165" s="489"/>
      <c r="F165" s="315"/>
      <c r="G165" s="490"/>
      <c r="H165" s="490"/>
      <c r="I165" s="490"/>
      <c r="J165" s="490"/>
      <c r="K165" s="490"/>
      <c r="M165" s="843"/>
    </row>
    <row r="166" spans="1:13" s="1" customFormat="1" ht="15">
      <c r="A166" s="483" t="s">
        <v>450</v>
      </c>
      <c r="B166" s="485"/>
      <c r="C166" s="488"/>
      <c r="D166" s="313"/>
      <c r="E166" s="489"/>
      <c r="F166" s="315"/>
      <c r="G166" s="490"/>
      <c r="H166" s="490"/>
      <c r="I166" s="490"/>
      <c r="J166" s="490"/>
      <c r="K166" s="490"/>
      <c r="M166" s="843"/>
    </row>
    <row r="167" spans="1:13" s="1" customFormat="1" ht="16.5" customHeight="1">
      <c r="A167" s="486"/>
      <c r="B167" s="756" t="s">
        <v>451</v>
      </c>
      <c r="C167" s="734"/>
      <c r="D167" s="734"/>
      <c r="E167" s="734"/>
      <c r="F167" s="734"/>
      <c r="G167" s="734"/>
      <c r="H167" s="734"/>
      <c r="I167" s="734"/>
      <c r="J167" s="734"/>
      <c r="K167" s="734"/>
      <c r="M167" s="843"/>
    </row>
    <row r="168" spans="1:13" s="1" customFormat="1" ht="15.75">
      <c r="A168" s="483" t="s">
        <v>94</v>
      </c>
      <c r="B168" s="485"/>
      <c r="C168" s="815" t="s">
        <v>843</v>
      </c>
      <c r="D168" s="318">
        <v>1</v>
      </c>
      <c r="E168" s="487" t="s">
        <v>452</v>
      </c>
      <c r="F168" s="319">
        <v>1</v>
      </c>
      <c r="G168" s="244">
        <v>24</v>
      </c>
      <c r="H168" s="244">
        <f>G168/2.204</f>
        <v>10.88929219600726</v>
      </c>
      <c r="I168" s="244">
        <v>8</v>
      </c>
      <c r="J168" s="244">
        <v>232</v>
      </c>
      <c r="K168" s="244">
        <f>J168/2.204</f>
        <v>105.26315789473684</v>
      </c>
      <c r="M168" s="846">
        <v>327.60787500000004</v>
      </c>
    </row>
    <row r="169" spans="1:13" s="1" customFormat="1" ht="13.5" customHeight="1">
      <c r="A169" s="486"/>
      <c r="B169" s="485"/>
      <c r="C169" s="488"/>
      <c r="D169" s="313"/>
      <c r="E169" s="489"/>
      <c r="F169" s="315"/>
      <c r="G169" s="490"/>
      <c r="H169" s="490"/>
      <c r="I169" s="490"/>
      <c r="J169" s="490"/>
      <c r="K169" s="490"/>
      <c r="M169" s="843"/>
    </row>
    <row r="170" spans="1:13" s="1" customFormat="1" ht="15">
      <c r="A170" s="483" t="s">
        <v>453</v>
      </c>
      <c r="B170" s="485"/>
      <c r="C170" s="488"/>
      <c r="D170" s="313"/>
      <c r="E170" s="489"/>
      <c r="F170" s="315"/>
      <c r="G170" s="490"/>
      <c r="H170" s="490"/>
      <c r="I170" s="490"/>
      <c r="J170" s="490"/>
      <c r="K170" s="490"/>
      <c r="M170" s="843"/>
    </row>
    <row r="171" spans="1:13" s="1" customFormat="1" ht="12.75">
      <c r="A171" s="486"/>
      <c r="B171" s="317" t="s">
        <v>454</v>
      </c>
      <c r="C171" s="488"/>
      <c r="D171" s="313"/>
      <c r="E171" s="489"/>
      <c r="F171" s="315"/>
      <c r="G171" s="490"/>
      <c r="H171" s="490"/>
      <c r="I171" s="490"/>
      <c r="J171" s="490"/>
      <c r="K171" s="490"/>
      <c r="M171" s="843"/>
    </row>
    <row r="172" spans="1:13" s="1" customFormat="1" ht="15.75">
      <c r="A172" s="483" t="s">
        <v>94</v>
      </c>
      <c r="B172" s="485"/>
      <c r="C172" s="815" t="s">
        <v>844</v>
      </c>
      <c r="D172" s="318">
        <v>1</v>
      </c>
      <c r="E172" s="487" t="s">
        <v>455</v>
      </c>
      <c r="F172" s="319">
        <v>4</v>
      </c>
      <c r="G172" s="244">
        <v>8</v>
      </c>
      <c r="H172" s="244">
        <f>G172/2.204</f>
        <v>3.629764065335753</v>
      </c>
      <c r="I172" s="244">
        <v>48</v>
      </c>
      <c r="J172" s="244">
        <v>1576</v>
      </c>
      <c r="K172" s="244">
        <f>J172/2.2</f>
        <v>716.3636363636363</v>
      </c>
      <c r="M172" s="846">
        <v>147.01837500000002</v>
      </c>
    </row>
    <row r="173" spans="1:13" s="1" customFormat="1" ht="13.5" customHeight="1" thickBot="1">
      <c r="A173" s="64"/>
      <c r="B173" s="64"/>
      <c r="C173" s="117"/>
      <c r="D173" s="81"/>
      <c r="E173" s="82"/>
      <c r="F173" s="83"/>
      <c r="G173" s="84"/>
      <c r="H173" s="84"/>
      <c r="I173" s="84"/>
      <c r="J173" s="84"/>
      <c r="K173" s="84"/>
      <c r="M173" s="843"/>
    </row>
    <row r="174" spans="1:13" s="1" customFormat="1" ht="13.5" customHeight="1" thickTop="1">
      <c r="A174" s="43"/>
      <c r="B174" s="45"/>
      <c r="C174" s="27"/>
      <c r="D174" s="38"/>
      <c r="E174" s="51"/>
      <c r="F174" s="28"/>
      <c r="G174" s="29"/>
      <c r="H174" s="29"/>
      <c r="I174" s="29"/>
      <c r="J174" s="29"/>
      <c r="K174" s="29"/>
      <c r="M174" s="843"/>
    </row>
    <row r="175" spans="1:13" s="1" customFormat="1" ht="15.75">
      <c r="A175" s="41" t="s">
        <v>133</v>
      </c>
      <c r="B175" s="42"/>
      <c r="C175" s="24"/>
      <c r="D175" s="52"/>
      <c r="E175" s="52"/>
      <c r="F175" s="25"/>
      <c r="G175" s="26"/>
      <c r="H175" s="26"/>
      <c r="I175" s="26"/>
      <c r="J175" s="26"/>
      <c r="K175" s="26"/>
      <c r="M175" s="843"/>
    </row>
    <row r="176" spans="1:13" s="1" customFormat="1" ht="13.5" customHeight="1">
      <c r="A176" s="105"/>
      <c r="B176" s="43"/>
      <c r="C176" s="27"/>
      <c r="D176" s="51"/>
      <c r="E176" s="51"/>
      <c r="F176" s="28"/>
      <c r="G176" s="29"/>
      <c r="H176" s="29"/>
      <c r="I176" s="29"/>
      <c r="J176" s="29"/>
      <c r="K176" s="29"/>
      <c r="M176" s="843"/>
    </row>
    <row r="177" spans="1:13" s="1" customFormat="1" ht="15">
      <c r="A177" s="257" t="s">
        <v>364</v>
      </c>
      <c r="B177" s="43"/>
      <c r="C177" s="27"/>
      <c r="D177" s="51"/>
      <c r="E177" s="51"/>
      <c r="F177" s="28"/>
      <c r="G177" s="29"/>
      <c r="H177" s="29"/>
      <c r="I177" s="29"/>
      <c r="J177" s="29"/>
      <c r="K177" s="29"/>
      <c r="M177" s="843"/>
    </row>
    <row r="178" spans="1:13" s="1" customFormat="1" ht="14.25" customHeight="1">
      <c r="A178" s="105"/>
      <c r="B178" s="49" t="s">
        <v>365</v>
      </c>
      <c r="C178" s="27"/>
      <c r="D178" s="51"/>
      <c r="E178" s="51"/>
      <c r="F178" s="28"/>
      <c r="G178" s="29"/>
      <c r="H178" s="29"/>
      <c r="I178" s="29"/>
      <c r="J178" s="29"/>
      <c r="K178" s="29"/>
      <c r="M178" s="843"/>
    </row>
    <row r="179" spans="1:13" s="1" customFormat="1" ht="14.25" customHeight="1">
      <c r="A179" s="257" t="s">
        <v>94</v>
      </c>
      <c r="B179" s="43"/>
      <c r="C179" s="588" t="s">
        <v>845</v>
      </c>
      <c r="D179" s="449">
        <v>4</v>
      </c>
      <c r="E179" s="491" t="s">
        <v>23</v>
      </c>
      <c r="F179" s="450">
        <v>1</v>
      </c>
      <c r="G179" s="256">
        <v>44</v>
      </c>
      <c r="H179" s="256">
        <v>20</v>
      </c>
      <c r="I179" s="256">
        <v>48</v>
      </c>
      <c r="J179" s="256">
        <v>2152</v>
      </c>
      <c r="K179" s="256">
        <f>J179/2.2</f>
        <v>978.1818181818181</v>
      </c>
      <c r="M179" s="846">
        <v>355.6224</v>
      </c>
    </row>
    <row r="180" spans="1:13" s="1" customFormat="1" ht="13.5" customHeight="1">
      <c r="A180" s="105"/>
      <c r="B180" s="43"/>
      <c r="C180" s="27"/>
      <c r="D180" s="51"/>
      <c r="E180" s="51"/>
      <c r="F180" s="28"/>
      <c r="G180" s="29"/>
      <c r="H180" s="29"/>
      <c r="I180" s="29"/>
      <c r="J180" s="29"/>
      <c r="K180" s="29"/>
      <c r="M180" s="843"/>
    </row>
    <row r="181" spans="1:13" s="1" customFormat="1" ht="15">
      <c r="A181" s="257" t="s">
        <v>366</v>
      </c>
      <c r="B181" s="43"/>
      <c r="C181" s="27"/>
      <c r="D181" s="51"/>
      <c r="E181" s="51"/>
      <c r="F181" s="28"/>
      <c r="G181" s="29"/>
      <c r="H181" s="29"/>
      <c r="I181" s="29"/>
      <c r="J181" s="29"/>
      <c r="K181" s="29"/>
      <c r="M181" s="843"/>
    </row>
    <row r="182" spans="1:13" s="1" customFormat="1" ht="14.25" customHeight="1">
      <c r="A182" s="105"/>
      <c r="B182" s="253" t="s">
        <v>367</v>
      </c>
      <c r="C182" s="27"/>
      <c r="D182" s="51"/>
      <c r="E182" s="51"/>
      <c r="F182" s="28"/>
      <c r="G182" s="29"/>
      <c r="H182" s="29"/>
      <c r="I182" s="29"/>
      <c r="J182" s="29"/>
      <c r="K182" s="29"/>
      <c r="M182" s="843"/>
    </row>
    <row r="183" spans="1:13" s="1" customFormat="1" ht="14.25" customHeight="1">
      <c r="A183" s="257" t="s">
        <v>94</v>
      </c>
      <c r="B183" s="43"/>
      <c r="C183" s="589" t="s">
        <v>846</v>
      </c>
      <c r="D183" s="492">
        <v>3.5</v>
      </c>
      <c r="E183" s="493" t="s">
        <v>23</v>
      </c>
      <c r="F183" s="450">
        <v>1</v>
      </c>
      <c r="G183" s="256">
        <v>37</v>
      </c>
      <c r="H183" s="256">
        <v>16.818181818181817</v>
      </c>
      <c r="I183" s="256">
        <v>36</v>
      </c>
      <c r="J183" s="256">
        <v>1372</v>
      </c>
      <c r="K183" s="256">
        <f>J183/2.2</f>
        <v>623.6363636363636</v>
      </c>
      <c r="M183" s="846">
        <v>420.79117500000007</v>
      </c>
    </row>
    <row r="184" spans="1:13" s="1" customFormat="1" ht="13.5" customHeight="1">
      <c r="A184" s="105"/>
      <c r="B184" s="43"/>
      <c r="C184" s="27"/>
      <c r="D184" s="51"/>
      <c r="E184" s="51"/>
      <c r="F184" s="28"/>
      <c r="G184" s="29"/>
      <c r="H184" s="29"/>
      <c r="I184" s="29"/>
      <c r="J184" s="29"/>
      <c r="K184" s="29"/>
      <c r="M184" s="843"/>
    </row>
    <row r="185" spans="1:13" ht="15.75">
      <c r="A185" s="39" t="s">
        <v>254</v>
      </c>
      <c r="C185" s="153"/>
      <c r="D185" s="50"/>
      <c r="E185" s="93"/>
      <c r="G185" s="494"/>
      <c r="H185" s="494"/>
      <c r="I185" s="494"/>
      <c r="J185" s="494"/>
      <c r="K185" s="494"/>
      <c r="M185" s="844"/>
    </row>
    <row r="186" spans="1:13" ht="14.25" customHeight="1">
      <c r="A186" s="154" t="s">
        <v>9</v>
      </c>
      <c r="B186" s="49" t="s">
        <v>251</v>
      </c>
      <c r="C186" s="153"/>
      <c r="D186" s="50"/>
      <c r="E186" s="93"/>
      <c r="G186" s="494"/>
      <c r="H186" s="494"/>
      <c r="I186" s="494"/>
      <c r="J186" s="494"/>
      <c r="K186" s="494"/>
      <c r="M186" s="844"/>
    </row>
    <row r="187" spans="1:13" ht="14.25" customHeight="1">
      <c r="A187" s="39" t="s">
        <v>94</v>
      </c>
      <c r="B187" s="495"/>
      <c r="C187" s="590" t="s">
        <v>847</v>
      </c>
      <c r="D187" s="290">
        <v>2.2</v>
      </c>
      <c r="E187" s="293" t="s">
        <v>252</v>
      </c>
      <c r="F187" s="6">
        <v>1</v>
      </c>
      <c r="G187" s="157">
        <v>20.94</v>
      </c>
      <c r="H187" s="157">
        <f>G187/2.2</f>
        <v>9.518181818181818</v>
      </c>
      <c r="I187" s="157">
        <v>36</v>
      </c>
      <c r="J187" s="157">
        <v>794</v>
      </c>
      <c r="K187" s="520">
        <f>J187/2.2</f>
        <v>360.9090909090909</v>
      </c>
      <c r="M187" s="846">
        <v>511.5159</v>
      </c>
    </row>
    <row r="188" spans="1:13" s="1" customFormat="1" ht="14.25" customHeight="1">
      <c r="A188" s="39" t="s">
        <v>94</v>
      </c>
      <c r="B188" s="45"/>
      <c r="C188" s="576">
        <v>2435611</v>
      </c>
      <c r="D188" s="292">
        <v>0.8</v>
      </c>
      <c r="E188" s="294" t="s">
        <v>253</v>
      </c>
      <c r="F188" s="7">
        <v>2</v>
      </c>
      <c r="G188" s="156">
        <v>8.27</v>
      </c>
      <c r="H188" s="156">
        <f>G188/2.2</f>
        <v>3.7590909090909084</v>
      </c>
      <c r="I188" s="156">
        <v>72</v>
      </c>
      <c r="J188" s="156">
        <v>1231</v>
      </c>
      <c r="K188" s="521">
        <f>J188/2.2</f>
        <v>559.5454545454545</v>
      </c>
      <c r="M188" s="846">
        <v>202.12132500000004</v>
      </c>
    </row>
    <row r="189" spans="1:13" s="1" customFormat="1" ht="13.5" customHeight="1">
      <c r="A189" s="105"/>
      <c r="B189" s="43"/>
      <c r="C189" s="27"/>
      <c r="D189" s="51"/>
      <c r="E189" s="51"/>
      <c r="F189" s="28"/>
      <c r="G189" s="29"/>
      <c r="H189" s="29"/>
      <c r="I189" s="29"/>
      <c r="J189" s="29"/>
      <c r="K189" s="29"/>
      <c r="M189" s="843"/>
    </row>
    <row r="190" spans="1:13" s="4" customFormat="1" ht="15.75">
      <c r="A190" s="39" t="s">
        <v>211</v>
      </c>
      <c r="C190" s="153"/>
      <c r="D190" s="50"/>
      <c r="E190" s="93"/>
      <c r="F190" s="3"/>
      <c r="G190" s="494"/>
      <c r="H190" s="494"/>
      <c r="I190" s="494"/>
      <c r="J190" s="494"/>
      <c r="K190" s="494"/>
      <c r="M190" s="849"/>
    </row>
    <row r="191" spans="1:13" s="4" customFormat="1" ht="14.25" customHeight="1">
      <c r="A191" s="154" t="s">
        <v>9</v>
      </c>
      <c r="B191" s="49" t="s">
        <v>208</v>
      </c>
      <c r="C191" s="153"/>
      <c r="D191" s="50"/>
      <c r="E191" s="93"/>
      <c r="F191" s="3"/>
      <c r="G191" s="494"/>
      <c r="H191" s="494"/>
      <c r="I191" s="494"/>
      <c r="J191" s="494"/>
      <c r="K191" s="494"/>
      <c r="M191" s="849"/>
    </row>
    <row r="192" spans="1:13" s="4" customFormat="1" ht="14.25" customHeight="1">
      <c r="A192" s="39" t="s">
        <v>94</v>
      </c>
      <c r="B192" s="45"/>
      <c r="C192" s="590" t="s">
        <v>848</v>
      </c>
      <c r="D192" s="496">
        <v>2.1</v>
      </c>
      <c r="E192" s="291" t="s">
        <v>209</v>
      </c>
      <c r="F192" s="6">
        <v>1</v>
      </c>
      <c r="G192" s="472">
        <v>19</v>
      </c>
      <c r="H192" s="157">
        <f>G192/2.2</f>
        <v>8.636363636363635</v>
      </c>
      <c r="I192" s="472">
        <v>36</v>
      </c>
      <c r="J192" s="157">
        <v>715</v>
      </c>
      <c r="K192" s="472">
        <f>J192/2.2</f>
        <v>325</v>
      </c>
      <c r="M192" s="846">
        <v>486.213525</v>
      </c>
    </row>
    <row r="193" spans="1:13" s="4" customFormat="1" ht="14.25" customHeight="1">
      <c r="A193" s="39" t="s">
        <v>94</v>
      </c>
      <c r="B193" s="45"/>
      <c r="C193" s="576" t="s">
        <v>849</v>
      </c>
      <c r="D193" s="766">
        <v>0.9</v>
      </c>
      <c r="E193" s="447" t="s">
        <v>210</v>
      </c>
      <c r="F193" s="7">
        <v>2</v>
      </c>
      <c r="G193" s="497">
        <v>11</v>
      </c>
      <c r="H193" s="156">
        <f>G193/2.2</f>
        <v>5</v>
      </c>
      <c r="I193" s="767">
        <v>72</v>
      </c>
      <c r="J193" s="156">
        <v>1566</v>
      </c>
      <c r="K193" s="521">
        <f>J193/2.2</f>
        <v>711.8181818181818</v>
      </c>
      <c r="M193" s="846">
        <v>294.34545</v>
      </c>
    </row>
    <row r="194" spans="1:13" s="1" customFormat="1" ht="13.5" customHeight="1" thickBot="1">
      <c r="A194" s="64"/>
      <c r="B194" s="64"/>
      <c r="C194" s="117"/>
      <c r="D194" s="110"/>
      <c r="E194" s="119"/>
      <c r="F194" s="63"/>
      <c r="G194" s="112"/>
      <c r="H194" s="112"/>
      <c r="I194" s="112"/>
      <c r="J194" s="112"/>
      <c r="K194" s="112"/>
      <c r="M194" s="843"/>
    </row>
    <row r="195" spans="1:13" s="1" customFormat="1" ht="18" customHeight="1" thickTop="1">
      <c r="A195" s="43"/>
      <c r="B195" s="43"/>
      <c r="C195" s="10"/>
      <c r="D195" s="38"/>
      <c r="E195" s="56"/>
      <c r="F195" s="28"/>
      <c r="G195" s="29"/>
      <c r="H195" s="29"/>
      <c r="I195" s="29"/>
      <c r="J195" s="29"/>
      <c r="K195" s="29"/>
      <c r="M195" s="843"/>
    </row>
    <row r="196" spans="1:13" s="1" customFormat="1" ht="15.75">
      <c r="A196" s="41" t="s">
        <v>69</v>
      </c>
      <c r="B196" s="42"/>
      <c r="C196" s="24"/>
      <c r="D196" s="52"/>
      <c r="E196" s="52"/>
      <c r="F196" s="25"/>
      <c r="G196" s="26"/>
      <c r="H196" s="26"/>
      <c r="I196" s="26"/>
      <c r="J196" s="26"/>
      <c r="K196" s="26"/>
      <c r="M196" s="843"/>
    </row>
    <row r="197" spans="1:13" s="1" customFormat="1" ht="14.25" customHeight="1">
      <c r="A197" s="105"/>
      <c r="B197" s="43"/>
      <c r="C197" s="34"/>
      <c r="D197" s="51"/>
      <c r="E197" s="51"/>
      <c r="F197" s="28"/>
      <c r="G197" s="29"/>
      <c r="H197" s="29"/>
      <c r="I197" s="29"/>
      <c r="J197" s="29"/>
      <c r="K197" s="29"/>
      <c r="M197" s="843"/>
    </row>
    <row r="198" spans="1:13" s="1" customFormat="1" ht="15.75">
      <c r="A198" s="39" t="s">
        <v>64</v>
      </c>
      <c r="B198" s="11"/>
      <c r="C198" s="12"/>
      <c r="D198" s="12"/>
      <c r="E198" s="38"/>
      <c r="F198" s="56"/>
      <c r="G198" s="28"/>
      <c r="H198" s="29"/>
      <c r="I198" s="29"/>
      <c r="J198" s="29"/>
      <c r="K198" s="29"/>
      <c r="M198" s="843"/>
    </row>
    <row r="199" spans="1:13" s="1" customFormat="1" ht="14.25" customHeight="1">
      <c r="A199" s="43" t="s">
        <v>9</v>
      </c>
      <c r="B199" s="49" t="s">
        <v>168</v>
      </c>
      <c r="C199" s="27"/>
      <c r="D199" s="27"/>
      <c r="E199" s="38"/>
      <c r="F199" s="51"/>
      <c r="G199" s="28"/>
      <c r="H199" s="29"/>
      <c r="I199" s="29"/>
      <c r="J199" s="29"/>
      <c r="K199" s="29"/>
      <c r="M199" s="843"/>
    </row>
    <row r="200" spans="1:13" s="120" customFormat="1" ht="14.25" customHeight="1">
      <c r="A200" s="39" t="s">
        <v>94</v>
      </c>
      <c r="B200" s="62"/>
      <c r="C200" s="816" t="s">
        <v>850</v>
      </c>
      <c r="D200" s="290">
        <v>1</v>
      </c>
      <c r="E200" s="297" t="s">
        <v>54</v>
      </c>
      <c r="F200" s="6">
        <v>4</v>
      </c>
      <c r="G200" s="18">
        <v>12</v>
      </c>
      <c r="H200" s="18">
        <v>6</v>
      </c>
      <c r="I200" s="18">
        <v>16</v>
      </c>
      <c r="J200" s="18">
        <v>807</v>
      </c>
      <c r="K200" s="18">
        <f>J200/2.2</f>
        <v>366.8181818181818</v>
      </c>
      <c r="M200" s="846">
        <v>74.78257500000001</v>
      </c>
    </row>
    <row r="201" spans="1:13" s="120" customFormat="1" ht="14.25" customHeight="1">
      <c r="A201" s="39" t="s">
        <v>94</v>
      </c>
      <c r="B201" s="62"/>
      <c r="C201" s="785" t="s">
        <v>851</v>
      </c>
      <c r="D201" s="290">
        <v>3.5</v>
      </c>
      <c r="E201" s="297" t="s">
        <v>54</v>
      </c>
      <c r="F201" s="6">
        <v>1</v>
      </c>
      <c r="G201" s="18">
        <v>38.15</v>
      </c>
      <c r="H201" s="18">
        <f>G201/2.2</f>
        <v>17.34090909090909</v>
      </c>
      <c r="I201" s="18">
        <v>42</v>
      </c>
      <c r="J201" s="18">
        <v>1722.84</v>
      </c>
      <c r="K201" s="18">
        <f>J201/2.2</f>
        <v>783.1090909090908</v>
      </c>
      <c r="M201" s="846">
        <v>282.29512500000004</v>
      </c>
    </row>
    <row r="202" spans="1:13" s="120" customFormat="1" ht="14.25" customHeight="1">
      <c r="A202" s="39" t="s">
        <v>94</v>
      </c>
      <c r="B202" s="62"/>
      <c r="C202" s="287" t="s">
        <v>852</v>
      </c>
      <c r="D202" s="290">
        <v>5</v>
      </c>
      <c r="E202" s="297" t="s">
        <v>54</v>
      </c>
      <c r="F202" s="6">
        <v>1</v>
      </c>
      <c r="G202" s="18">
        <v>58</v>
      </c>
      <c r="H202" s="18">
        <v>26</v>
      </c>
      <c r="I202" s="18">
        <v>36</v>
      </c>
      <c r="J202" s="18">
        <v>2116</v>
      </c>
      <c r="K202" s="18">
        <v>960</v>
      </c>
      <c r="M202" s="846">
        <v>369.97695</v>
      </c>
    </row>
    <row r="203" spans="1:13" s="120" customFormat="1" ht="14.25" customHeight="1">
      <c r="A203" s="39" t="s">
        <v>94</v>
      </c>
      <c r="B203" s="62"/>
      <c r="C203" s="283" t="s">
        <v>853</v>
      </c>
      <c r="D203" s="292">
        <v>55</v>
      </c>
      <c r="E203" s="429" t="s">
        <v>55</v>
      </c>
      <c r="F203" s="7">
        <v>1</v>
      </c>
      <c r="G203" s="8">
        <v>630</v>
      </c>
      <c r="H203" s="8">
        <v>286</v>
      </c>
      <c r="I203" s="8">
        <v>4</v>
      </c>
      <c r="J203" s="8">
        <v>2578</v>
      </c>
      <c r="K203" s="8">
        <v>1170</v>
      </c>
      <c r="M203" s="846">
        <v>3217.1060250000005</v>
      </c>
    </row>
    <row r="204" spans="1:13" s="120" customFormat="1" ht="14.25" customHeight="1">
      <c r="A204" s="62"/>
      <c r="B204" s="62"/>
      <c r="C204" s="45"/>
      <c r="D204" s="730" t="s">
        <v>169</v>
      </c>
      <c r="E204" s="730"/>
      <c r="F204" s="730"/>
      <c r="G204" s="730"/>
      <c r="H204" s="730"/>
      <c r="I204" s="730"/>
      <c r="J204" s="730"/>
      <c r="K204" s="9"/>
      <c r="M204" s="852"/>
    </row>
    <row r="205" spans="1:13" s="120" customFormat="1" ht="6" customHeight="1">
      <c r="A205" s="62"/>
      <c r="B205" s="62"/>
      <c r="C205" s="45"/>
      <c r="D205" s="76"/>
      <c r="E205" s="77"/>
      <c r="F205" s="78"/>
      <c r="G205" s="79"/>
      <c r="H205" s="79"/>
      <c r="I205" s="79"/>
      <c r="J205" s="79"/>
      <c r="K205" s="79"/>
      <c r="M205" s="852"/>
    </row>
    <row r="206" spans="1:13" s="1" customFormat="1" ht="15">
      <c r="A206" s="39" t="s">
        <v>356</v>
      </c>
      <c r="B206" s="11"/>
      <c r="C206" s="12"/>
      <c r="D206" s="12"/>
      <c r="E206" s="38"/>
      <c r="F206" s="56"/>
      <c r="G206" s="28"/>
      <c r="H206" s="29"/>
      <c r="I206" s="29"/>
      <c r="J206" s="29"/>
      <c r="K206" s="29"/>
      <c r="M206" s="843"/>
    </row>
    <row r="207" spans="1:13" s="1" customFormat="1" ht="14.25" customHeight="1">
      <c r="A207" s="43" t="s">
        <v>9</v>
      </c>
      <c r="B207" s="49" t="s">
        <v>357</v>
      </c>
      <c r="C207" s="27"/>
      <c r="D207" s="27"/>
      <c r="E207" s="38"/>
      <c r="F207" s="51"/>
      <c r="G207" s="28"/>
      <c r="H207" s="29"/>
      <c r="I207" s="29"/>
      <c r="J207" s="29"/>
      <c r="K207" s="29"/>
      <c r="M207" s="843"/>
    </row>
    <row r="208" spans="1:13" s="120" customFormat="1" ht="14.25" customHeight="1">
      <c r="A208" s="39" t="s">
        <v>94</v>
      </c>
      <c r="B208" s="62"/>
      <c r="C208" s="287" t="s">
        <v>854</v>
      </c>
      <c r="D208" s="288">
        <v>1</v>
      </c>
      <c r="E208" s="289" t="s">
        <v>358</v>
      </c>
      <c r="F208" s="3">
        <v>4</v>
      </c>
      <c r="G208" s="169">
        <v>12</v>
      </c>
      <c r="H208" s="169">
        <v>6</v>
      </c>
      <c r="I208" s="164">
        <v>16</v>
      </c>
      <c r="J208" s="169">
        <v>807</v>
      </c>
      <c r="K208" s="164">
        <f>J208/2.2</f>
        <v>366.8181818181818</v>
      </c>
      <c r="M208" s="846">
        <v>54.28500000000001</v>
      </c>
    </row>
    <row r="209" spans="1:13" s="120" customFormat="1" ht="14.25" customHeight="1">
      <c r="A209" s="39" t="s">
        <v>94</v>
      </c>
      <c r="B209" s="62"/>
      <c r="C209" s="591" t="s">
        <v>359</v>
      </c>
      <c r="D209" s="292">
        <v>3.5</v>
      </c>
      <c r="E209" s="298" t="s">
        <v>358</v>
      </c>
      <c r="F209" s="131">
        <v>1</v>
      </c>
      <c r="G209" s="170">
        <v>38.15</v>
      </c>
      <c r="H209" s="170">
        <f>G209/2.2</f>
        <v>17.34090909090909</v>
      </c>
      <c r="I209" s="166">
        <v>42</v>
      </c>
      <c r="J209" s="170">
        <v>1722.84</v>
      </c>
      <c r="K209" s="166">
        <f>J209/2.2</f>
        <v>783.1090909090908</v>
      </c>
      <c r="M209" s="846">
        <v>172.66252500000004</v>
      </c>
    </row>
    <row r="210" spans="1:13" s="120" customFormat="1" ht="14.25" customHeight="1">
      <c r="A210" s="62"/>
      <c r="B210" s="62"/>
      <c r="C210" s="175"/>
      <c r="D210" s="496"/>
      <c r="E210" s="696"/>
      <c r="F210" s="3"/>
      <c r="G210" s="165"/>
      <c r="H210" s="165"/>
      <c r="I210" s="165"/>
      <c r="J210" s="165"/>
      <c r="K210" s="165"/>
      <c r="M210" s="852"/>
    </row>
    <row r="211" spans="1:13" s="120" customFormat="1" ht="15">
      <c r="A211" s="39" t="s">
        <v>458</v>
      </c>
      <c r="B211" s="62"/>
      <c r="C211" s="45"/>
      <c r="D211" s="76"/>
      <c r="E211" s="77"/>
      <c r="F211" s="78"/>
      <c r="G211" s="79"/>
      <c r="H211" s="79"/>
      <c r="I211" s="79"/>
      <c r="J211" s="79"/>
      <c r="K211" s="79"/>
      <c r="M211" s="852"/>
    </row>
    <row r="212" spans="1:13" s="120" customFormat="1" ht="14.25" customHeight="1">
      <c r="A212" s="62"/>
      <c r="B212" s="49" t="s">
        <v>459</v>
      </c>
      <c r="C212" s="45"/>
      <c r="D212" s="76"/>
      <c r="E212" s="77"/>
      <c r="F212" s="78"/>
      <c r="G212" s="79"/>
      <c r="H212" s="79"/>
      <c r="I212" s="79"/>
      <c r="J212" s="79"/>
      <c r="K212" s="79"/>
      <c r="M212" s="852"/>
    </row>
    <row r="213" spans="1:13" s="120" customFormat="1" ht="24">
      <c r="A213" s="39" t="s">
        <v>94</v>
      </c>
      <c r="B213" s="49"/>
      <c r="C213" s="593" t="s">
        <v>855</v>
      </c>
      <c r="D213" s="594">
        <v>20</v>
      </c>
      <c r="E213" s="267" t="s">
        <v>497</v>
      </c>
      <c r="F213" s="595">
        <v>1</v>
      </c>
      <c r="G213" s="596">
        <v>20</v>
      </c>
      <c r="H213" s="597">
        <f>G213/2.2</f>
        <v>9.09090909090909</v>
      </c>
      <c r="I213" s="597">
        <v>36</v>
      </c>
      <c r="J213" s="598">
        <f>I213*G213</f>
        <v>720</v>
      </c>
      <c r="K213" s="597">
        <f>J213/2.2</f>
        <v>327.27272727272725</v>
      </c>
      <c r="M213" s="846">
        <v>103.9437</v>
      </c>
    </row>
    <row r="214" spans="1:13" s="120" customFormat="1" ht="15.75">
      <c r="A214" s="39" t="s">
        <v>94</v>
      </c>
      <c r="B214" s="49"/>
      <c r="C214" s="593" t="s">
        <v>806</v>
      </c>
      <c r="D214" s="288">
        <v>22</v>
      </c>
      <c r="E214" s="289" t="s">
        <v>206</v>
      </c>
      <c r="F214" s="334">
        <v>1</v>
      </c>
      <c r="G214" s="599">
        <v>22</v>
      </c>
      <c r="H214" s="600">
        <f>G214/2.2</f>
        <v>10</v>
      </c>
      <c r="I214" s="599">
        <v>80</v>
      </c>
      <c r="J214" s="600">
        <f>23*I214</f>
        <v>1840</v>
      </c>
      <c r="K214" s="599">
        <f>J214/2.2</f>
        <v>836.3636363636363</v>
      </c>
      <c r="M214" s="846">
        <v>24.444000000000003</v>
      </c>
    </row>
    <row r="215" spans="1:13" s="120" customFormat="1" ht="15.75">
      <c r="A215" s="39" t="s">
        <v>94</v>
      </c>
      <c r="B215" s="49"/>
      <c r="C215" s="130" t="s">
        <v>807</v>
      </c>
      <c r="D215" s="17">
        <v>2</v>
      </c>
      <c r="E215" s="19" t="s">
        <v>778</v>
      </c>
      <c r="F215" s="131">
        <v>2</v>
      </c>
      <c r="G215" s="500">
        <v>17.35</v>
      </c>
      <c r="H215" s="502">
        <f>G215/2.2</f>
        <v>7.886363636363637</v>
      </c>
      <c r="I215" s="500">
        <v>36</v>
      </c>
      <c r="J215" s="502">
        <f>I215*19</f>
        <v>684</v>
      </c>
      <c r="K215" s="500">
        <f>J215/2.2</f>
        <v>310.9090909090909</v>
      </c>
      <c r="M215" s="846">
        <v>159.99480000000003</v>
      </c>
    </row>
    <row r="216" spans="1:13" s="5" customFormat="1" ht="9.75" customHeight="1">
      <c r="A216" s="265"/>
      <c r="B216" s="45"/>
      <c r="C216" s="3"/>
      <c r="D216" s="88"/>
      <c r="E216" s="3"/>
      <c r="F216" s="592"/>
      <c r="G216" s="592"/>
      <c r="H216" s="472"/>
      <c r="I216" s="472"/>
      <c r="J216" s="472"/>
      <c r="K216" s="148"/>
      <c r="M216" s="848"/>
    </row>
    <row r="217" spans="1:13" s="1" customFormat="1" ht="15.75">
      <c r="A217" s="39" t="s">
        <v>311</v>
      </c>
      <c r="B217" s="11"/>
      <c r="C217" s="12"/>
      <c r="D217" s="12"/>
      <c r="E217" s="38"/>
      <c r="F217" s="56"/>
      <c r="G217" s="28"/>
      <c r="H217" s="29"/>
      <c r="I217" s="29"/>
      <c r="J217" s="29"/>
      <c r="K217" s="29"/>
      <c r="M217" s="843"/>
    </row>
    <row r="218" spans="1:13" s="1" customFormat="1" ht="14.25" customHeight="1">
      <c r="A218" s="43" t="s">
        <v>9</v>
      </c>
      <c r="B218" s="49" t="s">
        <v>70</v>
      </c>
      <c r="C218" s="27"/>
      <c r="D218" s="27"/>
      <c r="E218" s="38"/>
      <c r="F218" s="51"/>
      <c r="G218" s="28"/>
      <c r="H218" s="29"/>
      <c r="I218" s="29"/>
      <c r="J218" s="29"/>
      <c r="K218" s="29"/>
      <c r="M218" s="843"/>
    </row>
    <row r="219" spans="1:13" s="120" customFormat="1" ht="14.25" customHeight="1">
      <c r="A219" s="39" t="s">
        <v>94</v>
      </c>
      <c r="B219" s="62"/>
      <c r="C219" s="287" t="s">
        <v>856</v>
      </c>
      <c r="D219" s="290">
        <v>1</v>
      </c>
      <c r="E219" s="297" t="s">
        <v>56</v>
      </c>
      <c r="F219" s="6">
        <v>8</v>
      </c>
      <c r="G219" s="238">
        <v>0.6637</v>
      </c>
      <c r="H219" s="699">
        <f>G219/2.2</f>
        <v>0.30168181818181816</v>
      </c>
      <c r="I219" s="164">
        <v>100</v>
      </c>
      <c r="J219" s="164">
        <v>559</v>
      </c>
      <c r="K219" s="164">
        <f>J219/2.2</f>
        <v>254.09090909090907</v>
      </c>
      <c r="M219" s="846">
        <v>21.586949999999998</v>
      </c>
    </row>
    <row r="220" spans="1:13" s="120" customFormat="1" ht="14.25" customHeight="1">
      <c r="A220" s="39" t="s">
        <v>94</v>
      </c>
      <c r="B220" s="62"/>
      <c r="C220" s="283" t="s">
        <v>857</v>
      </c>
      <c r="D220" s="292">
        <v>1</v>
      </c>
      <c r="E220" s="298" t="s">
        <v>47</v>
      </c>
      <c r="F220" s="7">
        <v>25</v>
      </c>
      <c r="G220" s="220">
        <v>4</v>
      </c>
      <c r="H220" s="700">
        <f>G220/2.2</f>
        <v>1.8181818181818181</v>
      </c>
      <c r="I220" s="166">
        <v>4</v>
      </c>
      <c r="J220" s="166">
        <v>511</v>
      </c>
      <c r="K220" s="166">
        <f>J220/2.2</f>
        <v>232.27272727272725</v>
      </c>
      <c r="M220" s="846">
        <v>93.2715</v>
      </c>
    </row>
    <row r="221" spans="1:13" s="1" customFormat="1" ht="9.75" customHeight="1">
      <c r="A221" s="105"/>
      <c r="B221" s="43"/>
      <c r="C221" s="34"/>
      <c r="D221" s="51"/>
      <c r="E221" s="51"/>
      <c r="F221" s="28"/>
      <c r="G221" s="29"/>
      <c r="H221" s="29"/>
      <c r="I221" s="29"/>
      <c r="J221" s="29"/>
      <c r="K221" s="29"/>
      <c r="M221" s="843"/>
    </row>
    <row r="222" spans="1:13" s="1" customFormat="1" ht="15.75">
      <c r="A222" s="39" t="s">
        <v>65</v>
      </c>
      <c r="B222" s="11"/>
      <c r="C222" s="12"/>
      <c r="D222" s="38"/>
      <c r="E222" s="56"/>
      <c r="F222" s="28"/>
      <c r="G222" s="29"/>
      <c r="H222" s="29"/>
      <c r="I222" s="29"/>
      <c r="J222" s="29"/>
      <c r="K222" s="29"/>
      <c r="M222" s="843"/>
    </row>
    <row r="223" spans="1:13" s="1" customFormat="1" ht="14.25" customHeight="1">
      <c r="A223" s="43" t="s">
        <v>9</v>
      </c>
      <c r="B223" s="49" t="s">
        <v>16</v>
      </c>
      <c r="C223" s="27"/>
      <c r="D223" s="38"/>
      <c r="E223" s="51"/>
      <c r="F223" s="28"/>
      <c r="G223" s="29"/>
      <c r="H223" s="29"/>
      <c r="I223" s="29"/>
      <c r="J223" s="29"/>
      <c r="K223" s="29"/>
      <c r="M223" s="843"/>
    </row>
    <row r="224" spans="1:13" s="5" customFormat="1" ht="14.25" customHeight="1">
      <c r="A224" s="39" t="s">
        <v>94</v>
      </c>
      <c r="B224" s="49"/>
      <c r="C224" s="287" t="s">
        <v>858</v>
      </c>
      <c r="D224" s="288">
        <v>1</v>
      </c>
      <c r="E224" s="289" t="s">
        <v>779</v>
      </c>
      <c r="F224" s="6">
        <v>4</v>
      </c>
      <c r="G224" s="18">
        <v>13</v>
      </c>
      <c r="H224" s="18">
        <v>5.8967</v>
      </c>
      <c r="I224" s="18">
        <v>36</v>
      </c>
      <c r="J224" s="18">
        <v>1915.2</v>
      </c>
      <c r="K224" s="18">
        <v>868.9655</v>
      </c>
      <c r="M224" s="846">
        <v>56.01802500000001</v>
      </c>
    </row>
    <row r="225" spans="1:13" s="5" customFormat="1" ht="14.25" customHeight="1">
      <c r="A225" s="39" t="s">
        <v>94</v>
      </c>
      <c r="B225" s="49"/>
      <c r="C225" s="287" t="s">
        <v>859</v>
      </c>
      <c r="D225" s="288">
        <v>3.5</v>
      </c>
      <c r="E225" s="289" t="s">
        <v>57</v>
      </c>
      <c r="F225" s="6">
        <v>1</v>
      </c>
      <c r="G225" s="18">
        <v>38.15</v>
      </c>
      <c r="H225" s="18">
        <f>G225/2.2</f>
        <v>17.34090909090909</v>
      </c>
      <c r="I225" s="18">
        <v>42</v>
      </c>
      <c r="J225" s="18">
        <v>1723</v>
      </c>
      <c r="K225" s="18">
        <f>J225/2.2</f>
        <v>783.1818181818181</v>
      </c>
      <c r="M225" s="846">
        <v>165.694725</v>
      </c>
    </row>
    <row r="226" spans="1:13" s="4" customFormat="1" ht="14.25" customHeight="1">
      <c r="A226" s="39" t="s">
        <v>94</v>
      </c>
      <c r="B226" s="49"/>
      <c r="C226" s="283" t="s">
        <v>860</v>
      </c>
      <c r="D226" s="286">
        <v>5</v>
      </c>
      <c r="E226" s="250" t="s">
        <v>57</v>
      </c>
      <c r="F226" s="7">
        <v>1</v>
      </c>
      <c r="G226" s="8">
        <v>65</v>
      </c>
      <c r="H226" s="8">
        <v>29.4838</v>
      </c>
      <c r="I226" s="8">
        <v>36</v>
      </c>
      <c r="J226" s="8">
        <v>2412</v>
      </c>
      <c r="K226" s="8">
        <v>1094.3739</v>
      </c>
      <c r="M226" s="846">
        <v>215.208</v>
      </c>
    </row>
    <row r="227" spans="1:13" s="4" customFormat="1" ht="14.25" customHeight="1">
      <c r="A227" s="45"/>
      <c r="B227" s="49"/>
      <c r="C227" s="45"/>
      <c r="D227" s="564" t="s">
        <v>170</v>
      </c>
      <c r="E227" s="564"/>
      <c r="F227" s="564"/>
      <c r="G227" s="564"/>
      <c r="H227" s="564"/>
      <c r="I227" s="564"/>
      <c r="J227" s="564"/>
      <c r="K227" s="9"/>
      <c r="M227" s="849"/>
    </row>
    <row r="228" spans="1:13" s="5" customFormat="1" ht="12" customHeight="1">
      <c r="A228" s="45"/>
      <c r="B228" s="49"/>
      <c r="C228" s="45"/>
      <c r="D228" s="3"/>
      <c r="E228" s="10"/>
      <c r="F228" s="3"/>
      <c r="G228" s="9"/>
      <c r="H228" s="9"/>
      <c r="I228" s="9"/>
      <c r="J228" s="9"/>
      <c r="K228" s="9"/>
      <c r="M228" s="848"/>
    </row>
    <row r="229" spans="1:13" s="1" customFormat="1" ht="15.75">
      <c r="A229" s="39" t="s">
        <v>791</v>
      </c>
      <c r="B229" s="55"/>
      <c r="C229" s="37"/>
      <c r="D229" s="38"/>
      <c r="E229" s="56"/>
      <c r="F229" s="28"/>
      <c r="G229" s="29"/>
      <c r="H229" s="29"/>
      <c r="I229" s="29"/>
      <c r="J229" s="29"/>
      <c r="K229" s="29"/>
      <c r="M229" s="843"/>
    </row>
    <row r="230" spans="1:13" s="4" customFormat="1" ht="14.25" customHeight="1">
      <c r="A230" s="39" t="s">
        <v>94</v>
      </c>
      <c r="B230" s="49" t="s">
        <v>9</v>
      </c>
      <c r="C230" s="287" t="s">
        <v>550</v>
      </c>
      <c r="D230" s="288">
        <v>1</v>
      </c>
      <c r="E230" s="299" t="s">
        <v>58</v>
      </c>
      <c r="F230" s="6">
        <v>12</v>
      </c>
      <c r="G230" s="18">
        <v>2.88</v>
      </c>
      <c r="H230" s="18">
        <v>1.3</v>
      </c>
      <c r="I230" s="18">
        <v>12</v>
      </c>
      <c r="J230" s="18">
        <v>465.15</v>
      </c>
      <c r="K230" s="18">
        <v>210.98</v>
      </c>
      <c r="M230" s="846">
        <v>86.9652</v>
      </c>
    </row>
    <row r="231" spans="1:13" s="5" customFormat="1" ht="14.25" customHeight="1">
      <c r="A231" s="39" t="s">
        <v>94</v>
      </c>
      <c r="B231" s="49"/>
      <c r="C231" s="287" t="s">
        <v>551</v>
      </c>
      <c r="D231" s="288">
        <v>1</v>
      </c>
      <c r="E231" s="289" t="s">
        <v>184</v>
      </c>
      <c r="F231" s="6">
        <v>8</v>
      </c>
      <c r="G231" s="18">
        <v>5.43</v>
      </c>
      <c r="H231" s="18">
        <v>2.46</v>
      </c>
      <c r="I231" s="18">
        <v>12</v>
      </c>
      <c r="J231" s="18">
        <v>571.47</v>
      </c>
      <c r="K231" s="18">
        <v>259.21</v>
      </c>
      <c r="M231" s="846">
        <v>121.95855000000002</v>
      </c>
    </row>
    <row r="232" spans="1:13" s="5" customFormat="1" ht="14.25" customHeight="1">
      <c r="A232" s="39" t="s">
        <v>94</v>
      </c>
      <c r="B232" s="49" t="s">
        <v>9</v>
      </c>
      <c r="C232" s="283" t="s">
        <v>552</v>
      </c>
      <c r="D232" s="286">
        <v>1</v>
      </c>
      <c r="E232" s="250" t="s">
        <v>35</v>
      </c>
      <c r="F232" s="7">
        <v>4</v>
      </c>
      <c r="G232" s="8">
        <v>40.88</v>
      </c>
      <c r="H232" s="8">
        <v>18.54</v>
      </c>
      <c r="I232" s="8">
        <v>31</v>
      </c>
      <c r="J232" s="8">
        <v>5119.36</v>
      </c>
      <c r="K232" s="8">
        <v>2322.1</v>
      </c>
      <c r="M232" s="846">
        <v>421.915725</v>
      </c>
    </row>
    <row r="233" spans="1:13" s="5" customFormat="1" ht="10.5" customHeight="1">
      <c r="A233" s="45"/>
      <c r="B233" s="49"/>
      <c r="C233" s="45"/>
      <c r="D233" s="3"/>
      <c r="E233" s="10"/>
      <c r="F233" s="3"/>
      <c r="G233" s="9"/>
      <c r="H233" s="9"/>
      <c r="I233" s="9"/>
      <c r="J233" s="9"/>
      <c r="K233" s="9"/>
      <c r="M233" s="848"/>
    </row>
    <row r="234" spans="1:13" s="1" customFormat="1" ht="15.75">
      <c r="A234" s="39" t="s">
        <v>792</v>
      </c>
      <c r="B234" s="55"/>
      <c r="C234" s="37"/>
      <c r="D234" s="38"/>
      <c r="E234" s="56"/>
      <c r="F234" s="28"/>
      <c r="G234" s="29"/>
      <c r="H234" s="29"/>
      <c r="I234" s="29"/>
      <c r="J234" s="29"/>
      <c r="K234" s="29"/>
      <c r="M234" s="843"/>
    </row>
    <row r="235" spans="1:13" s="1" customFormat="1" ht="14.25" customHeight="1">
      <c r="A235" s="43" t="s">
        <v>9</v>
      </c>
      <c r="B235" s="49" t="s">
        <v>171</v>
      </c>
      <c r="C235" s="27"/>
      <c r="D235" s="38"/>
      <c r="E235" s="51"/>
      <c r="F235" s="28"/>
      <c r="G235" s="29"/>
      <c r="H235" s="29"/>
      <c r="I235" s="29"/>
      <c r="J235" s="29"/>
      <c r="K235" s="29"/>
      <c r="M235" s="843"/>
    </row>
    <row r="236" spans="1:13" s="5" customFormat="1" ht="14.25" customHeight="1">
      <c r="A236" s="39" t="s">
        <v>94</v>
      </c>
      <c r="B236" s="49"/>
      <c r="C236" s="287" t="s">
        <v>861</v>
      </c>
      <c r="D236" s="288">
        <v>1</v>
      </c>
      <c r="E236" s="300" t="s">
        <v>257</v>
      </c>
      <c r="F236" s="6">
        <v>10</v>
      </c>
      <c r="G236" s="80">
        <v>0.04</v>
      </c>
      <c r="H236" s="80">
        <v>0.01</v>
      </c>
      <c r="I236" s="18">
        <v>160</v>
      </c>
      <c r="J236" s="18">
        <v>114</v>
      </c>
      <c r="K236" s="18">
        <v>52</v>
      </c>
      <c r="M236" s="846">
        <v>38.80800000000001</v>
      </c>
    </row>
    <row r="237" spans="1:13" s="4" customFormat="1" ht="14.25" customHeight="1">
      <c r="A237" s="39" t="s">
        <v>94</v>
      </c>
      <c r="B237" s="49"/>
      <c r="C237" s="283" t="s">
        <v>862</v>
      </c>
      <c r="D237" s="286">
        <v>1</v>
      </c>
      <c r="E237" s="301" t="s">
        <v>256</v>
      </c>
      <c r="F237" s="7">
        <v>1</v>
      </c>
      <c r="G237" s="8">
        <v>5</v>
      </c>
      <c r="H237" s="8">
        <v>2.2679</v>
      </c>
      <c r="I237" s="8">
        <v>100</v>
      </c>
      <c r="J237" s="8">
        <v>550</v>
      </c>
      <c r="K237" s="8">
        <v>249</v>
      </c>
      <c r="M237" s="846">
        <v>321.81975</v>
      </c>
    </row>
    <row r="238" spans="1:13" s="1" customFormat="1" ht="9.75" customHeight="1">
      <c r="A238" s="161" t="s">
        <v>94</v>
      </c>
      <c r="B238" s="43"/>
      <c r="C238" s="175"/>
      <c r="D238" s="496"/>
      <c r="E238" s="291"/>
      <c r="F238" s="89"/>
      <c r="G238" s="87"/>
      <c r="H238" s="467"/>
      <c r="I238" s="87"/>
      <c r="J238" s="87"/>
      <c r="K238" s="87"/>
      <c r="M238" s="843"/>
    </row>
    <row r="239" spans="1:13" s="1" customFormat="1" ht="24" customHeight="1">
      <c r="A239" s="41" t="s">
        <v>368</v>
      </c>
      <c r="B239" s="42"/>
      <c r="C239" s="24"/>
      <c r="D239" s="52"/>
      <c r="E239" s="52"/>
      <c r="F239" s="25"/>
      <c r="G239" s="26"/>
      <c r="H239" s="26"/>
      <c r="I239" s="26"/>
      <c r="J239" s="26"/>
      <c r="K239" s="26"/>
      <c r="M239" s="843"/>
    </row>
    <row r="240" spans="1:13" s="1" customFormat="1" ht="9.75" customHeight="1">
      <c r="A240" s="161"/>
      <c r="B240" s="43"/>
      <c r="C240" s="175"/>
      <c r="D240" s="496"/>
      <c r="E240" s="291"/>
      <c r="F240" s="89"/>
      <c r="G240" s="87"/>
      <c r="H240" s="467"/>
      <c r="I240" s="87"/>
      <c r="J240" s="87"/>
      <c r="K240" s="87"/>
      <c r="M240" s="843"/>
    </row>
    <row r="241" spans="1:13" s="106" customFormat="1" ht="18.75">
      <c r="A241" s="258" t="s">
        <v>377</v>
      </c>
      <c r="B241" s="259"/>
      <c r="C241" s="260"/>
      <c r="D241" s="261"/>
      <c r="E241" s="262"/>
      <c r="F241" s="280"/>
      <c r="G241" s="280"/>
      <c r="H241" s="263"/>
      <c r="I241" s="263"/>
      <c r="J241" s="280"/>
      <c r="K241" s="264"/>
      <c r="M241" s="847"/>
    </row>
    <row r="242" spans="1:13" s="5" customFormat="1" ht="13.5" customHeight="1">
      <c r="A242" s="265"/>
      <c r="B242" s="266" t="s">
        <v>378</v>
      </c>
      <c r="C242" s="260"/>
      <c r="D242" s="267"/>
      <c r="E242" s="268"/>
      <c r="F242" s="281"/>
      <c r="G242" s="281"/>
      <c r="H242" s="269"/>
      <c r="I242" s="269"/>
      <c r="J242" s="281"/>
      <c r="K242" s="270"/>
      <c r="M242" s="848"/>
    </row>
    <row r="243" spans="1:13" s="5" customFormat="1" ht="13.5" customHeight="1">
      <c r="A243" s="258" t="s">
        <v>94</v>
      </c>
      <c r="C243" s="504" t="s">
        <v>863</v>
      </c>
      <c r="D243" s="601" t="s">
        <v>379</v>
      </c>
      <c r="E243" s="99"/>
      <c r="F243" s="3">
        <v>1</v>
      </c>
      <c r="G243" s="602">
        <v>3.35</v>
      </c>
      <c r="H243" s="602">
        <f>G243/2.20462262</f>
        <v>1.5195344407742675</v>
      </c>
      <c r="I243" s="157">
        <v>180</v>
      </c>
      <c r="J243" s="472">
        <v>603</v>
      </c>
      <c r="K243" s="602">
        <f>J243/2.20462262</f>
        <v>273.51619933936814</v>
      </c>
      <c r="M243" s="846">
        <v>93.51405</v>
      </c>
    </row>
    <row r="244" spans="1:13" s="5" customFormat="1" ht="15.75">
      <c r="A244" s="258" t="s">
        <v>94</v>
      </c>
      <c r="C244" s="504" t="s">
        <v>864</v>
      </c>
      <c r="D244" s="601" t="s">
        <v>524</v>
      </c>
      <c r="E244" s="99"/>
      <c r="F244" s="3">
        <v>1</v>
      </c>
      <c r="G244" s="602">
        <v>6.26</v>
      </c>
      <c r="H244" s="602">
        <f>G244/2.20462262</f>
        <v>2.8394882385811684</v>
      </c>
      <c r="I244" s="157">
        <v>120</v>
      </c>
      <c r="J244" s="472">
        <v>751</v>
      </c>
      <c r="K244" s="602">
        <f>J244/2.20462262</f>
        <v>340.6478701556641</v>
      </c>
      <c r="M244" s="846">
        <v>180.86512500000003</v>
      </c>
    </row>
    <row r="245" spans="1:13" s="5" customFormat="1" ht="15.75">
      <c r="A245" s="258" t="s">
        <v>94</v>
      </c>
      <c r="C245" s="504" t="s">
        <v>865</v>
      </c>
      <c r="D245" s="601" t="s">
        <v>380</v>
      </c>
      <c r="E245" s="99"/>
      <c r="F245" s="3">
        <v>1</v>
      </c>
      <c r="G245" s="602">
        <v>18.41</v>
      </c>
      <c r="H245" s="602">
        <f>G245/2.20462262</f>
        <v>8.350635538702765</v>
      </c>
      <c r="I245" s="157">
        <v>45</v>
      </c>
      <c r="J245" s="472">
        <v>829</v>
      </c>
      <c r="K245" s="602">
        <f>J245/2.20462262</f>
        <v>376.02807504533365</v>
      </c>
      <c r="M245" s="846">
        <v>487.32705000000004</v>
      </c>
    </row>
    <row r="246" spans="1:13" s="5" customFormat="1" ht="15.75">
      <c r="A246" s="258" t="s">
        <v>94</v>
      </c>
      <c r="C246" s="805" t="s">
        <v>866</v>
      </c>
      <c r="D246" s="603" t="s">
        <v>523</v>
      </c>
      <c r="E246" s="95"/>
      <c r="F246" s="131">
        <v>1</v>
      </c>
      <c r="G246" s="604">
        <v>16.66</v>
      </c>
      <c r="H246" s="604">
        <f>G246/2.20462262</f>
        <v>7.556848890537103</v>
      </c>
      <c r="I246" s="156">
        <v>76</v>
      </c>
      <c r="J246" s="521">
        <v>1333</v>
      </c>
      <c r="K246" s="604">
        <f>J246/2.20462262</f>
        <v>604.6386297170443</v>
      </c>
      <c r="M246" s="846">
        <v>472.53150000000005</v>
      </c>
    </row>
    <row r="247" spans="1:13" s="5" customFormat="1" ht="9.75" customHeight="1">
      <c r="A247" s="265"/>
      <c r="C247" s="45"/>
      <c r="D247" s="611"/>
      <c r="E247" s="88"/>
      <c r="F247" s="3"/>
      <c r="G247" s="606"/>
      <c r="H247" s="606"/>
      <c r="I247" s="472"/>
      <c r="J247" s="472"/>
      <c r="K247" s="606"/>
      <c r="M247" s="848"/>
    </row>
    <row r="248" spans="1:13" s="5" customFormat="1" ht="18">
      <c r="A248" s="605" t="s">
        <v>381</v>
      </c>
      <c r="B248" s="45"/>
      <c r="C248" s="3"/>
      <c r="D248" s="88"/>
      <c r="E248" s="3"/>
      <c r="F248" s="606"/>
      <c r="G248" s="606"/>
      <c r="H248" s="472"/>
      <c r="I248" s="472"/>
      <c r="J248" s="606"/>
      <c r="K248" s="148"/>
      <c r="M248" s="848"/>
    </row>
    <row r="249" spans="2:13" s="5" customFormat="1" ht="13.5" customHeight="1">
      <c r="B249" s="523" t="s">
        <v>382</v>
      </c>
      <c r="C249" s="3"/>
      <c r="D249" s="88"/>
      <c r="E249" s="3"/>
      <c r="F249" s="606"/>
      <c r="G249" s="606"/>
      <c r="H249" s="472"/>
      <c r="I249" s="472"/>
      <c r="J249" s="606"/>
      <c r="K249" s="148"/>
      <c r="M249" s="848"/>
    </row>
    <row r="250" spans="1:13" s="5" customFormat="1" ht="15.75">
      <c r="A250" s="605" t="s">
        <v>94</v>
      </c>
      <c r="C250" s="504" t="s">
        <v>867</v>
      </c>
      <c r="D250" s="607" t="s">
        <v>383</v>
      </c>
      <c r="E250" s="99"/>
      <c r="F250" s="3">
        <v>10</v>
      </c>
      <c r="G250" s="602">
        <v>3.08</v>
      </c>
      <c r="H250" s="602">
        <f>G250/2.20462262</f>
        <v>1.3970645007715652</v>
      </c>
      <c r="I250" s="157">
        <v>84</v>
      </c>
      <c r="J250" s="472">
        <v>259</v>
      </c>
      <c r="K250" s="157">
        <f>J250/2.20462262</f>
        <v>117.480423928518</v>
      </c>
      <c r="M250" s="846">
        <v>15.909075000000001</v>
      </c>
    </row>
    <row r="251" spans="1:13" s="5" customFormat="1" ht="15.75">
      <c r="A251" s="605" t="s">
        <v>94</v>
      </c>
      <c r="C251" s="504" t="s">
        <v>868</v>
      </c>
      <c r="D251" s="607" t="s">
        <v>430</v>
      </c>
      <c r="E251" s="99"/>
      <c r="F251" s="3">
        <v>10</v>
      </c>
      <c r="G251" s="602">
        <v>4.21</v>
      </c>
      <c r="H251" s="602">
        <f>G251/2.20462262</f>
        <v>1.9096238793013927</v>
      </c>
      <c r="I251" s="157">
        <v>64</v>
      </c>
      <c r="J251" s="472">
        <v>269</v>
      </c>
      <c r="K251" s="157">
        <f>J251/2.20462262</f>
        <v>122.01634763232177</v>
      </c>
      <c r="M251" s="846">
        <v>30.219525</v>
      </c>
    </row>
    <row r="252" spans="1:13" s="5" customFormat="1" ht="15.75">
      <c r="A252" s="605" t="s">
        <v>94</v>
      </c>
      <c r="C252" s="805" t="s">
        <v>869</v>
      </c>
      <c r="D252" s="608" t="s">
        <v>384</v>
      </c>
      <c r="E252" s="95"/>
      <c r="F252" s="131">
        <v>6</v>
      </c>
      <c r="G252" s="604">
        <v>7.23</v>
      </c>
      <c r="H252" s="604">
        <f>G252/2.20462262</f>
        <v>3.2794728378501357</v>
      </c>
      <c r="I252" s="156">
        <v>64</v>
      </c>
      <c r="J252" s="497">
        <v>462</v>
      </c>
      <c r="K252" s="156">
        <f>J252/2.20462262</f>
        <v>209.5596751157348</v>
      </c>
      <c r="M252" s="846">
        <v>74.68335</v>
      </c>
    </row>
    <row r="253" spans="1:13" s="5" customFormat="1" ht="9.75" customHeight="1">
      <c r="A253" s="265"/>
      <c r="B253" s="45"/>
      <c r="C253" s="3"/>
      <c r="D253" s="555"/>
      <c r="E253" s="3"/>
      <c r="F253" s="606"/>
      <c r="G253" s="606"/>
      <c r="H253" s="472"/>
      <c r="I253" s="472"/>
      <c r="J253" s="472"/>
      <c r="K253" s="148"/>
      <c r="M253" s="848"/>
    </row>
    <row r="254" spans="1:13" s="5" customFormat="1" ht="15">
      <c r="A254" s="605" t="s">
        <v>385</v>
      </c>
      <c r="B254" s="45"/>
      <c r="C254" s="3"/>
      <c r="D254" s="88"/>
      <c r="E254" s="3"/>
      <c r="F254" s="606"/>
      <c r="G254" s="606"/>
      <c r="H254" s="472"/>
      <c r="I254" s="472"/>
      <c r="J254" s="472"/>
      <c r="K254" s="148"/>
      <c r="M254" s="848"/>
    </row>
    <row r="255" spans="1:13" s="5" customFormat="1" ht="14.25" customHeight="1">
      <c r="A255" s="265"/>
      <c r="B255" s="523" t="s">
        <v>386</v>
      </c>
      <c r="C255" s="3"/>
      <c r="D255" s="88"/>
      <c r="E255" s="3"/>
      <c r="F255" s="606"/>
      <c r="G255" s="606"/>
      <c r="H255" s="472"/>
      <c r="I255" s="472"/>
      <c r="J255" s="472"/>
      <c r="K255" s="148"/>
      <c r="M255" s="848"/>
    </row>
    <row r="256" spans="1:13" s="5" customFormat="1" ht="15.75">
      <c r="A256" s="605" t="s">
        <v>94</v>
      </c>
      <c r="C256" s="504" t="s">
        <v>870</v>
      </c>
      <c r="D256" s="601" t="s">
        <v>387</v>
      </c>
      <c r="E256" s="99"/>
      <c r="F256" s="3">
        <v>10</v>
      </c>
      <c r="G256" s="609">
        <v>0.43</v>
      </c>
      <c r="H256" s="609">
        <f>G256/2.20462262</f>
        <v>0.19504471926356268</v>
      </c>
      <c r="I256" s="157">
        <v>270</v>
      </c>
      <c r="J256" s="472">
        <v>117</v>
      </c>
      <c r="K256" s="157">
        <f>J256/2.20462262</f>
        <v>53.070307334504264</v>
      </c>
      <c r="M256" s="846">
        <v>12.281850000000002</v>
      </c>
    </row>
    <row r="257" spans="1:13" s="5" customFormat="1" ht="15.75">
      <c r="A257" s="605" t="s">
        <v>94</v>
      </c>
      <c r="C257" s="805" t="s">
        <v>871</v>
      </c>
      <c r="D257" s="603" t="s">
        <v>388</v>
      </c>
      <c r="E257" s="95"/>
      <c r="F257" s="131">
        <v>25</v>
      </c>
      <c r="G257" s="610">
        <v>0.57</v>
      </c>
      <c r="H257" s="610">
        <f>G257/2.20462262</f>
        <v>0.2585476511168156</v>
      </c>
      <c r="I257" s="156">
        <v>270</v>
      </c>
      <c r="J257" s="521">
        <v>155</v>
      </c>
      <c r="K257" s="156">
        <f>J257/2.20462262</f>
        <v>70.30681740895864</v>
      </c>
      <c r="M257" s="846">
        <v>5.843250000000001</v>
      </c>
    </row>
    <row r="258" spans="1:13" s="5" customFormat="1" ht="9.75" customHeight="1">
      <c r="A258" s="265"/>
      <c r="C258" s="45"/>
      <c r="D258" s="611"/>
      <c r="E258" s="88"/>
      <c r="F258" s="3"/>
      <c r="G258" s="592"/>
      <c r="H258" s="592"/>
      <c r="I258" s="472"/>
      <c r="J258" s="472"/>
      <c r="K258" s="472"/>
      <c r="M258" s="848"/>
    </row>
    <row r="259" spans="1:13" s="5" customFormat="1" ht="15">
      <c r="A259" s="605" t="s">
        <v>389</v>
      </c>
      <c r="B259" s="45"/>
      <c r="C259" s="3"/>
      <c r="D259" s="88"/>
      <c r="E259" s="3"/>
      <c r="F259" s="606"/>
      <c r="G259" s="592"/>
      <c r="H259" s="472"/>
      <c r="I259" s="472"/>
      <c r="J259" s="472"/>
      <c r="K259" s="148"/>
      <c r="M259" s="848"/>
    </row>
    <row r="260" spans="1:13" s="5" customFormat="1" ht="14.25" customHeight="1">
      <c r="A260" s="265"/>
      <c r="B260" s="523" t="s">
        <v>390</v>
      </c>
      <c r="C260" s="3"/>
      <c r="D260" s="88"/>
      <c r="E260" s="3"/>
      <c r="F260" s="606"/>
      <c r="G260" s="592"/>
      <c r="H260" s="472"/>
      <c r="I260" s="472"/>
      <c r="J260" s="472"/>
      <c r="K260" s="148"/>
      <c r="M260" s="848"/>
    </row>
    <row r="261" spans="1:13" s="5" customFormat="1" ht="15.75">
      <c r="A261" s="605" t="s">
        <v>94</v>
      </c>
      <c r="C261" s="60" t="s">
        <v>391</v>
      </c>
      <c r="D261" s="601" t="s">
        <v>387</v>
      </c>
      <c r="E261" s="99"/>
      <c r="F261" s="3">
        <v>10</v>
      </c>
      <c r="G261" s="609">
        <v>0.44</v>
      </c>
      <c r="H261" s="609">
        <f>G261/2.20462262</f>
        <v>0.19958064296736647</v>
      </c>
      <c r="I261" s="157">
        <v>270</v>
      </c>
      <c r="J261" s="472">
        <v>118</v>
      </c>
      <c r="K261" s="157">
        <f>J261/2.20462262</f>
        <v>53.52389970488464</v>
      </c>
      <c r="M261" s="846">
        <v>12.281850000000002</v>
      </c>
    </row>
    <row r="262" spans="1:13" s="5" customFormat="1" ht="15.75">
      <c r="A262" s="605" t="s">
        <v>94</v>
      </c>
      <c r="C262" s="130" t="s">
        <v>392</v>
      </c>
      <c r="D262" s="603" t="s">
        <v>388</v>
      </c>
      <c r="E262" s="95"/>
      <c r="F262" s="131">
        <v>25</v>
      </c>
      <c r="G262" s="610">
        <v>0.57</v>
      </c>
      <c r="H262" s="610">
        <f>G262/2.20462262</f>
        <v>0.2585476511168156</v>
      </c>
      <c r="I262" s="156">
        <v>270</v>
      </c>
      <c r="J262" s="521">
        <v>153</v>
      </c>
      <c r="K262" s="156">
        <f>J262/2.20462262</f>
        <v>69.39963266819788</v>
      </c>
      <c r="M262" s="846">
        <v>5.843250000000001</v>
      </c>
    </row>
    <row r="263" spans="1:13" s="5" customFormat="1" ht="9.75" customHeight="1">
      <c r="A263" s="265"/>
      <c r="B263" s="45"/>
      <c r="C263" s="3"/>
      <c r="D263" s="88"/>
      <c r="E263" s="3"/>
      <c r="F263" s="592"/>
      <c r="G263" s="592"/>
      <c r="H263" s="472"/>
      <c r="I263" s="472"/>
      <c r="J263" s="472"/>
      <c r="K263" s="148"/>
      <c r="M263" s="848"/>
    </row>
    <row r="264" spans="1:13" s="5" customFormat="1" ht="15">
      <c r="A264" s="605" t="s">
        <v>393</v>
      </c>
      <c r="B264" s="45"/>
      <c r="C264" s="3"/>
      <c r="D264" s="88"/>
      <c r="E264" s="3"/>
      <c r="F264" s="592"/>
      <c r="G264" s="592"/>
      <c r="H264" s="472"/>
      <c r="I264" s="472"/>
      <c r="J264" s="472"/>
      <c r="K264" s="148"/>
      <c r="M264" s="848"/>
    </row>
    <row r="265" spans="1:13" s="5" customFormat="1" ht="14.25" customHeight="1">
      <c r="A265" s="265"/>
      <c r="B265" s="523" t="s">
        <v>394</v>
      </c>
      <c r="C265" s="3"/>
      <c r="D265" s="88"/>
      <c r="E265" s="3"/>
      <c r="F265" s="592"/>
      <c r="G265" s="592"/>
      <c r="H265" s="472"/>
      <c r="I265" s="472"/>
      <c r="J265" s="472"/>
      <c r="K265" s="148"/>
      <c r="M265" s="848"/>
    </row>
    <row r="266" spans="1:13" s="5" customFormat="1" ht="15.75">
      <c r="A266" s="605" t="s">
        <v>94</v>
      </c>
      <c r="C266" s="57" t="s">
        <v>395</v>
      </c>
      <c r="D266" s="76" t="s">
        <v>396</v>
      </c>
      <c r="E266" s="88"/>
      <c r="F266" s="6">
        <v>10</v>
      </c>
      <c r="G266" s="592">
        <v>0.36</v>
      </c>
      <c r="H266" s="609">
        <f>G266/2.20462262</f>
        <v>0.1632932533369362</v>
      </c>
      <c r="I266" s="472">
        <v>270</v>
      </c>
      <c r="J266" s="157">
        <v>98</v>
      </c>
      <c r="K266" s="472">
        <f>J266/2.20462262</f>
        <v>44.45205229727708</v>
      </c>
      <c r="M266" s="846">
        <v>6.0527250000000015</v>
      </c>
    </row>
    <row r="267" spans="1:13" s="5" customFormat="1" ht="15.75">
      <c r="A267" s="605" t="s">
        <v>94</v>
      </c>
      <c r="C267" s="57" t="s">
        <v>397</v>
      </c>
      <c r="D267" s="76" t="s">
        <v>398</v>
      </c>
      <c r="E267" s="88"/>
      <c r="F267" s="6">
        <v>25</v>
      </c>
      <c r="G267" s="592">
        <v>0.62</v>
      </c>
      <c r="H267" s="609">
        <f>G267/2.20462262</f>
        <v>0.28122726963583455</v>
      </c>
      <c r="I267" s="472">
        <v>270</v>
      </c>
      <c r="J267" s="157">
        <v>168</v>
      </c>
      <c r="K267" s="472">
        <f>J267/2.20462262</f>
        <v>76.20351822390356</v>
      </c>
      <c r="M267" s="846">
        <v>5.446350000000001</v>
      </c>
    </row>
    <row r="268" spans="1:13" s="5" customFormat="1" ht="15">
      <c r="A268" s="605" t="s">
        <v>94</v>
      </c>
      <c r="C268" s="809" t="s">
        <v>577</v>
      </c>
      <c r="D268" s="76" t="s">
        <v>578</v>
      </c>
      <c r="E268" s="88"/>
      <c r="F268" s="6">
        <v>10</v>
      </c>
      <c r="G268" s="592">
        <v>0.36</v>
      </c>
      <c r="H268" s="609">
        <f>G268/2.20462262</f>
        <v>0.1632932533369362</v>
      </c>
      <c r="I268" s="472">
        <v>270</v>
      </c>
      <c r="J268" s="157">
        <v>98</v>
      </c>
      <c r="K268" s="472">
        <f>J268/2.20462262</f>
        <v>44.45205229727708</v>
      </c>
      <c r="M268" s="848"/>
    </row>
    <row r="269" spans="1:13" s="5" customFormat="1" ht="15">
      <c r="A269" s="605" t="s">
        <v>94</v>
      </c>
      <c r="C269" s="817" t="s">
        <v>579</v>
      </c>
      <c r="D269" s="612" t="s">
        <v>580</v>
      </c>
      <c r="E269" s="582"/>
      <c r="F269" s="7">
        <v>25</v>
      </c>
      <c r="G269" s="613">
        <v>0.62</v>
      </c>
      <c r="H269" s="610">
        <f>G269/2.20462262</f>
        <v>0.28122726963583455</v>
      </c>
      <c r="I269" s="497">
        <v>270</v>
      </c>
      <c r="J269" s="156">
        <v>168</v>
      </c>
      <c r="K269" s="497">
        <f>J269/2.20462262</f>
        <v>76.20351822390356</v>
      </c>
      <c r="M269" s="848"/>
    </row>
    <row r="270" spans="1:13" s="5" customFormat="1" ht="9.75" customHeight="1">
      <c r="A270" s="265"/>
      <c r="C270" s="45"/>
      <c r="D270" s="564"/>
      <c r="E270" s="88"/>
      <c r="F270" s="3"/>
      <c r="G270" s="592"/>
      <c r="H270" s="592"/>
      <c r="I270" s="472"/>
      <c r="J270" s="472"/>
      <c r="K270" s="472"/>
      <c r="M270" s="848"/>
    </row>
    <row r="271" spans="1:13" s="5" customFormat="1" ht="15">
      <c r="A271" s="605" t="s">
        <v>399</v>
      </c>
      <c r="B271" s="45"/>
      <c r="C271" s="3"/>
      <c r="D271" s="88"/>
      <c r="E271" s="3"/>
      <c r="F271" s="592"/>
      <c r="G271" s="592"/>
      <c r="H271" s="472"/>
      <c r="I271" s="472"/>
      <c r="J271" s="472"/>
      <c r="K271" s="148"/>
      <c r="M271" s="848"/>
    </row>
    <row r="272" spans="1:13" s="5" customFormat="1" ht="13.5">
      <c r="A272" s="265"/>
      <c r="B272" s="523" t="s">
        <v>400</v>
      </c>
      <c r="C272" s="523"/>
      <c r="D272" s="3"/>
      <c r="E272" s="88"/>
      <c r="F272" s="3"/>
      <c r="G272" s="592"/>
      <c r="H272" s="592"/>
      <c r="I272" s="472"/>
      <c r="J272" s="472"/>
      <c r="K272" s="472"/>
      <c r="M272" s="848"/>
    </row>
    <row r="273" spans="1:13" s="5" customFormat="1" ht="15.75">
      <c r="A273" s="605" t="s">
        <v>94</v>
      </c>
      <c r="C273" s="504" t="s">
        <v>872</v>
      </c>
      <c r="D273" s="614" t="s">
        <v>401</v>
      </c>
      <c r="E273" s="99"/>
      <c r="F273" s="3">
        <v>10</v>
      </c>
      <c r="G273" s="609">
        <v>0.61</v>
      </c>
      <c r="H273" s="609">
        <f>G273/2.20462262</f>
        <v>0.27669134593203076</v>
      </c>
      <c r="I273" s="157">
        <v>120</v>
      </c>
      <c r="J273" s="472">
        <v>73</v>
      </c>
      <c r="K273" s="157">
        <f>J273/2.20462262</f>
        <v>33.11224303776762</v>
      </c>
      <c r="M273" s="846">
        <v>6.967800000000001</v>
      </c>
    </row>
    <row r="274" spans="1:13" s="5" customFormat="1" ht="15">
      <c r="A274" s="605" t="s">
        <v>94</v>
      </c>
      <c r="C274" s="805" t="s">
        <v>873</v>
      </c>
      <c r="D274" s="615" t="s">
        <v>402</v>
      </c>
      <c r="E274" s="95"/>
      <c r="F274" s="131">
        <v>25</v>
      </c>
      <c r="G274" s="610">
        <v>1.46</v>
      </c>
      <c r="H274" s="610">
        <f>G274/2.20462262</f>
        <v>0.6622448607553524</v>
      </c>
      <c r="I274" s="156">
        <v>120</v>
      </c>
      <c r="J274" s="521">
        <v>175</v>
      </c>
      <c r="K274" s="156">
        <f>J274/2.20462262</f>
        <v>79.3786648165662</v>
      </c>
      <c r="M274" s="848"/>
    </row>
    <row r="275" spans="1:13" s="5" customFormat="1" ht="9.75" customHeight="1">
      <c r="A275" s="265"/>
      <c r="B275" s="45"/>
      <c r="C275" s="3"/>
      <c r="D275" s="88"/>
      <c r="E275" s="3"/>
      <c r="F275" s="606"/>
      <c r="G275" s="606"/>
      <c r="H275" s="472"/>
      <c r="I275" s="472"/>
      <c r="J275" s="472"/>
      <c r="K275" s="148"/>
      <c r="M275" s="848"/>
    </row>
    <row r="276" spans="1:13" s="5" customFormat="1" ht="15">
      <c r="A276" s="605" t="s">
        <v>403</v>
      </c>
      <c r="B276" s="45"/>
      <c r="C276" s="3"/>
      <c r="D276" s="88"/>
      <c r="E276" s="3"/>
      <c r="F276" s="606"/>
      <c r="G276" s="606"/>
      <c r="H276" s="472"/>
      <c r="I276" s="472"/>
      <c r="J276" s="472"/>
      <c r="K276" s="148"/>
      <c r="M276" s="848"/>
    </row>
    <row r="277" spans="1:13" s="5" customFormat="1" ht="14.25" customHeight="1">
      <c r="A277" s="265"/>
      <c r="B277" s="523" t="s">
        <v>404</v>
      </c>
      <c r="C277" s="3"/>
      <c r="D277" s="88"/>
      <c r="E277" s="3"/>
      <c r="F277" s="606"/>
      <c r="G277" s="606"/>
      <c r="H277" s="472"/>
      <c r="I277" s="472"/>
      <c r="J277" s="472"/>
      <c r="K277" s="148"/>
      <c r="M277" s="848"/>
    </row>
    <row r="278" spans="1:13" s="282" customFormat="1" ht="36" customHeight="1">
      <c r="A278" s="605" t="s">
        <v>94</v>
      </c>
      <c r="C278" s="283" t="s">
        <v>405</v>
      </c>
      <c r="D278" s="725" t="s">
        <v>406</v>
      </c>
      <c r="E278" s="726"/>
      <c r="F278" s="516">
        <v>1</v>
      </c>
      <c r="G278" s="616">
        <v>0.57</v>
      </c>
      <c r="H278" s="616">
        <f>G278/2.20462262</f>
        <v>0.2585476511168156</v>
      </c>
      <c r="I278" s="617">
        <v>120</v>
      </c>
      <c r="J278" s="618">
        <v>68</v>
      </c>
      <c r="K278" s="619">
        <f>J278/2.20462262</f>
        <v>30.844281185865725</v>
      </c>
      <c r="M278" s="846">
        <v>53.38305000000001</v>
      </c>
    </row>
    <row r="279" spans="1:13" s="1" customFormat="1" ht="13.5" customHeight="1" thickBot="1">
      <c r="A279" s="121"/>
      <c r="B279" s="64"/>
      <c r="C279" s="117"/>
      <c r="D279" s="81"/>
      <c r="E279" s="82"/>
      <c r="F279" s="83"/>
      <c r="G279" s="84"/>
      <c r="H279" s="84"/>
      <c r="I279" s="84"/>
      <c r="J279" s="84"/>
      <c r="K279" s="84"/>
      <c r="M279" s="843"/>
    </row>
    <row r="280" spans="1:13" s="1" customFormat="1" ht="13.5" customHeight="1" thickTop="1">
      <c r="A280" s="122"/>
      <c r="B280" s="43"/>
      <c r="C280" s="10"/>
      <c r="D280" s="50"/>
      <c r="E280" s="32"/>
      <c r="F280" s="3"/>
      <c r="G280" s="9"/>
      <c r="H280" s="9"/>
      <c r="I280" s="9"/>
      <c r="J280" s="9"/>
      <c r="K280" s="9"/>
      <c r="M280" s="843"/>
    </row>
    <row r="281" spans="1:13" s="1" customFormat="1" ht="15.75">
      <c r="A281" s="41" t="s">
        <v>335</v>
      </c>
      <c r="B281" s="231"/>
      <c r="C281" s="232"/>
      <c r="D281" s="233"/>
      <c r="E281" s="234"/>
      <c r="F281" s="235"/>
      <c r="G281" s="236"/>
      <c r="H281" s="236"/>
      <c r="I281" s="236"/>
      <c r="J281" s="236"/>
      <c r="K281" s="236"/>
      <c r="M281" s="843"/>
    </row>
    <row r="282" spans="1:13" s="1" customFormat="1" ht="13.5" customHeight="1">
      <c r="A282" s="54"/>
      <c r="B282" s="161"/>
      <c r="C282" s="237"/>
      <c r="D282" s="158"/>
      <c r="E282" s="159"/>
      <c r="F282" s="143"/>
      <c r="G282" s="160"/>
      <c r="H282" s="160"/>
      <c r="I282" s="160"/>
      <c r="J282" s="160"/>
      <c r="K282" s="160"/>
      <c r="M282" s="843"/>
    </row>
    <row r="283" spans="1:13" s="106" customFormat="1" ht="15.75">
      <c r="A283" s="39" t="s">
        <v>336</v>
      </c>
      <c r="B283" s="11"/>
      <c r="C283" s="12"/>
      <c r="D283" s="47"/>
      <c r="E283" s="48"/>
      <c r="F283" s="2"/>
      <c r="G283" s="218"/>
      <c r="H283" s="218"/>
      <c r="I283" s="218"/>
      <c r="J283" s="218"/>
      <c r="K283" s="218"/>
      <c r="M283" s="847"/>
    </row>
    <row r="284" spans="1:13" s="5" customFormat="1" ht="13.5">
      <c r="A284" s="45" t="s">
        <v>9</v>
      </c>
      <c r="B284" s="49" t="s">
        <v>337</v>
      </c>
      <c r="C284" s="34"/>
      <c r="D284" s="50"/>
      <c r="E284" s="31"/>
      <c r="F284" s="3"/>
      <c r="G284" s="165"/>
      <c r="H284" s="165"/>
      <c r="I284" s="165"/>
      <c r="J284" s="165"/>
      <c r="K284" s="165"/>
      <c r="M284" s="848"/>
    </row>
    <row r="285" spans="1:13" s="5" customFormat="1" ht="15.75">
      <c r="A285" s="39" t="s">
        <v>94</v>
      </c>
      <c r="B285" s="49"/>
      <c r="C285" s="504" t="s">
        <v>874</v>
      </c>
      <c r="D285" s="21">
        <v>1</v>
      </c>
      <c r="E285" s="20" t="s">
        <v>338</v>
      </c>
      <c r="F285" s="3">
        <v>1</v>
      </c>
      <c r="G285" s="238">
        <v>7</v>
      </c>
      <c r="H285" s="239">
        <f>G285/2.2046</f>
        <v>3.1751791708246393</v>
      </c>
      <c r="I285" s="164">
        <v>24</v>
      </c>
      <c r="J285" s="165">
        <f>I285*7.5</f>
        <v>180</v>
      </c>
      <c r="K285" s="164">
        <f>J285/2.2046</f>
        <v>81.64746439263358</v>
      </c>
      <c r="M285" s="846">
        <v>103.932675</v>
      </c>
    </row>
    <row r="286" spans="1:13" s="5" customFormat="1" ht="15.75">
      <c r="A286" s="39" t="s">
        <v>94</v>
      </c>
      <c r="B286" s="49"/>
      <c r="C286" s="805" t="s">
        <v>875</v>
      </c>
      <c r="D286" s="17">
        <v>1</v>
      </c>
      <c r="E286" s="19" t="s">
        <v>339</v>
      </c>
      <c r="F286" s="131">
        <v>1</v>
      </c>
      <c r="G286" s="220">
        <v>42</v>
      </c>
      <c r="H286" s="240">
        <f>G286/2.2046</f>
        <v>19.051075024947835</v>
      </c>
      <c r="I286" s="166">
        <v>6</v>
      </c>
      <c r="J286" s="167">
        <f>I286*42.5</f>
        <v>255</v>
      </c>
      <c r="K286" s="166">
        <f>J286/2.2046</f>
        <v>115.66724122289757</v>
      </c>
      <c r="M286" s="846">
        <v>509.98342500000007</v>
      </c>
    </row>
    <row r="287" spans="1:13" s="5" customFormat="1" ht="13.5" customHeight="1">
      <c r="A287" s="45"/>
      <c r="B287" s="49"/>
      <c r="C287" s="45"/>
      <c r="D287" s="3"/>
      <c r="E287" s="10"/>
      <c r="F287" s="3"/>
      <c r="G287" s="165"/>
      <c r="H287" s="165"/>
      <c r="I287" s="165"/>
      <c r="J287" s="165"/>
      <c r="K287" s="165"/>
      <c r="M287" s="848"/>
    </row>
    <row r="288" spans="1:13" s="5" customFormat="1" ht="6.75" customHeight="1">
      <c r="A288" s="45"/>
      <c r="B288" s="49"/>
      <c r="C288" s="45"/>
      <c r="D288" s="3"/>
      <c r="E288" s="329"/>
      <c r="F288" s="329"/>
      <c r="G288" s="239"/>
      <c r="H288" s="239"/>
      <c r="I288" s="165"/>
      <c r="J288" s="165"/>
      <c r="K288" s="165"/>
      <c r="M288" s="848"/>
    </row>
    <row r="289" spans="1:13" s="5" customFormat="1" ht="13.5" customHeight="1">
      <c r="A289" s="258" t="s">
        <v>586</v>
      </c>
      <c r="B289" s="706"/>
      <c r="C289" s="702"/>
      <c r="D289" s="3"/>
      <c r="E289" s="329"/>
      <c r="F289" s="329"/>
      <c r="G289" s="239"/>
      <c r="H289" s="239"/>
      <c r="I289" s="165"/>
      <c r="J289" s="165"/>
      <c r="K289" s="165"/>
      <c r="M289" s="848"/>
    </row>
    <row r="290" spans="1:13" s="5" customFormat="1" ht="13.5" customHeight="1">
      <c r="A290" s="258"/>
      <c r="B290" s="697" t="s">
        <v>771</v>
      </c>
      <c r="C290" s="45"/>
      <c r="D290" s="3"/>
      <c r="E290" s="329"/>
      <c r="F290" s="329"/>
      <c r="G290" s="239"/>
      <c r="H290" s="239"/>
      <c r="I290" s="165"/>
      <c r="J290" s="165"/>
      <c r="K290" s="165"/>
      <c r="M290" s="848"/>
    </row>
    <row r="291" spans="1:13" s="5" customFormat="1" ht="13.5" customHeight="1">
      <c r="A291" s="258" t="s">
        <v>94</v>
      </c>
      <c r="B291" s="49"/>
      <c r="C291" s="130" t="s">
        <v>587</v>
      </c>
      <c r="D291" s="17">
        <v>1</v>
      </c>
      <c r="E291" s="498" t="s">
        <v>588</v>
      </c>
      <c r="F291" s="17">
        <v>1</v>
      </c>
      <c r="G291" s="503">
        <v>41</v>
      </c>
      <c r="H291" s="503">
        <f>G291/2.2</f>
        <v>18.636363636363633</v>
      </c>
      <c r="I291" s="166">
        <v>8</v>
      </c>
      <c r="J291" s="350">
        <f>G291*F291*I291</f>
        <v>328</v>
      </c>
      <c r="K291" s="167">
        <f>J291/2.2</f>
        <v>149.09090909090907</v>
      </c>
      <c r="M291" s="846">
        <v>425.25</v>
      </c>
    </row>
    <row r="292" spans="1:13" s="5" customFormat="1" ht="13.5" customHeight="1" thickBot="1">
      <c r="A292" s="59"/>
      <c r="B292" s="59"/>
      <c r="C292" s="125"/>
      <c r="D292" s="126"/>
      <c r="E292" s="81"/>
      <c r="F292" s="127"/>
      <c r="G292" s="83"/>
      <c r="H292" s="168"/>
      <c r="I292" s="168"/>
      <c r="J292" s="168"/>
      <c r="K292" s="174"/>
      <c r="M292" s="848"/>
    </row>
    <row r="293" spans="1:13" s="1" customFormat="1" ht="12" customHeight="1" thickTop="1">
      <c r="A293" s="122"/>
      <c r="B293" s="122"/>
      <c r="C293" s="161"/>
      <c r="D293" s="10"/>
      <c r="E293" s="50"/>
      <c r="F293" s="32"/>
      <c r="G293" s="3"/>
      <c r="H293" s="165"/>
      <c r="I293" s="165"/>
      <c r="J293" s="165"/>
      <c r="K293" s="173"/>
      <c r="M293" s="843"/>
    </row>
    <row r="294" spans="1:13" s="1" customFormat="1" ht="15.75">
      <c r="A294" s="41" t="s">
        <v>52</v>
      </c>
      <c r="B294" s="42"/>
      <c r="C294" s="24"/>
      <c r="D294" s="52"/>
      <c r="E294" s="52"/>
      <c r="F294" s="25"/>
      <c r="G294" s="26"/>
      <c r="H294" s="26"/>
      <c r="I294" s="26"/>
      <c r="J294" s="26"/>
      <c r="K294" s="26"/>
      <c r="M294" s="843"/>
    </row>
    <row r="295" spans="1:13" s="1" customFormat="1" ht="12" customHeight="1">
      <c r="A295" s="45"/>
      <c r="B295" s="43"/>
      <c r="C295" s="27"/>
      <c r="D295" s="51"/>
      <c r="E295" s="51"/>
      <c r="F295" s="9"/>
      <c r="G295" s="9"/>
      <c r="H295" s="9"/>
      <c r="I295" s="9"/>
      <c r="J295" s="9"/>
      <c r="K295" s="46"/>
      <c r="M295" s="843"/>
    </row>
    <row r="296" spans="1:13" s="4" customFormat="1" ht="14.25" customHeight="1">
      <c r="A296" s="39" t="s">
        <v>749</v>
      </c>
      <c r="B296" s="259"/>
      <c r="C296" s="260"/>
      <c r="D296" s="261"/>
      <c r="E296" s="262"/>
      <c r="F296" s="263"/>
      <c r="G296" s="263"/>
      <c r="H296" s="263"/>
      <c r="I296" s="263"/>
      <c r="J296" s="263"/>
      <c r="K296" s="264"/>
      <c r="M296" s="849"/>
    </row>
    <row r="297" spans="1:13" s="4" customFormat="1" ht="14.25" customHeight="1">
      <c r="A297" s="265"/>
      <c r="B297" s="49" t="s">
        <v>490</v>
      </c>
      <c r="C297" s="260"/>
      <c r="D297" s="267"/>
      <c r="E297" s="268"/>
      <c r="F297" s="269"/>
      <c r="G297" s="269"/>
      <c r="H297" s="269"/>
      <c r="I297" s="269"/>
      <c r="J297" s="269"/>
      <c r="K297" s="270"/>
      <c r="M297" s="849"/>
    </row>
    <row r="298" spans="1:13" s="4" customFormat="1" ht="14.25" customHeight="1">
      <c r="A298" s="39" t="s">
        <v>94</v>
      </c>
      <c r="C298" s="701" t="s">
        <v>589</v>
      </c>
      <c r="D298" s="17">
        <v>1</v>
      </c>
      <c r="E298" s="232" t="s">
        <v>590</v>
      </c>
      <c r="F298" s="17">
        <v>1</v>
      </c>
      <c r="G298" s="503">
        <v>51</v>
      </c>
      <c r="H298" s="503">
        <f>G298/2.2</f>
        <v>23.18181818181818</v>
      </c>
      <c r="I298" s="166">
        <v>23</v>
      </c>
      <c r="J298" s="350">
        <v>1255</v>
      </c>
      <c r="K298" s="167">
        <f>J298/2.2</f>
        <v>570.4545454545454</v>
      </c>
      <c r="M298" s="846">
        <v>339.23333333333335</v>
      </c>
    </row>
    <row r="299" spans="3:13" s="4" customFormat="1" ht="14.25" customHeight="1">
      <c r="C299" s="3"/>
      <c r="D299" s="757" t="s">
        <v>465</v>
      </c>
      <c r="E299" s="724"/>
      <c r="F299" s="724"/>
      <c r="G299" s="724"/>
      <c r="H299" s="724"/>
      <c r="I299" s="724"/>
      <c r="J299" s="724"/>
      <c r="K299"/>
      <c r="M299" s="849"/>
    </row>
    <row r="300" spans="1:13" s="4" customFormat="1" ht="7.5" customHeight="1">
      <c r="A300" s="45"/>
      <c r="B300" s="49"/>
      <c r="C300" s="45"/>
      <c r="D300" s="3"/>
      <c r="E300" s="32"/>
      <c r="F300" s="32"/>
      <c r="G300" s="32"/>
      <c r="H300" s="32"/>
      <c r="I300" s="32"/>
      <c r="J300" s="32"/>
      <c r="K300" s="32"/>
      <c r="M300" s="849"/>
    </row>
    <row r="301" spans="1:13" ht="15">
      <c r="A301" s="39" t="s">
        <v>462</v>
      </c>
      <c r="B301" s="45"/>
      <c r="C301" s="45"/>
      <c r="E301" s="320"/>
      <c r="F301" s="320"/>
      <c r="G301" s="320"/>
      <c r="H301" s="320"/>
      <c r="I301" s="320"/>
      <c r="J301" s="320"/>
      <c r="K301" s="320"/>
      <c r="M301" s="844"/>
    </row>
    <row r="302" spans="1:13" ht="12.75">
      <c r="A302" s="105"/>
      <c r="B302" s="266" t="s">
        <v>463</v>
      </c>
      <c r="C302" s="45"/>
      <c r="E302" s="320"/>
      <c r="F302" s="320"/>
      <c r="G302" s="320"/>
      <c r="H302" s="320"/>
      <c r="I302" s="320"/>
      <c r="J302" s="320"/>
      <c r="K302" s="320"/>
      <c r="M302" s="844"/>
    </row>
    <row r="303" spans="1:13" ht="14.25" customHeight="1">
      <c r="A303" s="39" t="s">
        <v>94</v>
      </c>
      <c r="B303" s="45"/>
      <c r="C303" s="810" t="s">
        <v>464</v>
      </c>
      <c r="D303" s="17">
        <v>1</v>
      </c>
      <c r="E303" s="620" t="s">
        <v>774</v>
      </c>
      <c r="F303" s="17">
        <v>1</v>
      </c>
      <c r="G303" s="499">
        <v>63.3</v>
      </c>
      <c r="H303" s="499">
        <f>G303/2.2</f>
        <v>28.77272727272727</v>
      </c>
      <c r="I303" s="500">
        <v>20</v>
      </c>
      <c r="J303" s="501">
        <v>1313</v>
      </c>
      <c r="K303" s="502">
        <f>J303/2.2</f>
        <v>596.8181818181818</v>
      </c>
      <c r="M303" s="846">
        <v>305.31532500000003</v>
      </c>
    </row>
    <row r="304" spans="1:13" ht="14.25" customHeight="1">
      <c r="A304" s="105"/>
      <c r="B304" s="45"/>
      <c r="C304" s="45"/>
      <c r="D304" s="757" t="s">
        <v>465</v>
      </c>
      <c r="E304" s="757"/>
      <c r="F304" s="724"/>
      <c r="G304" s="724"/>
      <c r="H304" s="724"/>
      <c r="I304" s="724"/>
      <c r="J304" s="724"/>
      <c r="K304" s="724"/>
      <c r="M304" s="844"/>
    </row>
    <row r="305" spans="1:13" ht="6" customHeight="1">
      <c r="A305" s="105"/>
      <c r="B305" s="45"/>
      <c r="C305" s="45"/>
      <c r="E305" s="320"/>
      <c r="F305" s="320"/>
      <c r="G305" s="320"/>
      <c r="H305" s="320"/>
      <c r="I305" s="320"/>
      <c r="J305" s="320"/>
      <c r="K305" s="320"/>
      <c r="M305" s="844"/>
    </row>
    <row r="306" spans="1:13" s="1" customFormat="1" ht="15.75">
      <c r="A306" s="39" t="s">
        <v>172</v>
      </c>
      <c r="B306" s="11"/>
      <c r="C306" s="12"/>
      <c r="D306" s="38"/>
      <c r="E306" s="430"/>
      <c r="F306" s="28"/>
      <c r="G306" s="29"/>
      <c r="H306" s="29"/>
      <c r="I306" s="29"/>
      <c r="J306" s="29"/>
      <c r="K306" s="29"/>
      <c r="M306" s="843"/>
    </row>
    <row r="307" spans="1:13" s="1" customFormat="1" ht="12.75" customHeight="1">
      <c r="A307" s="43" t="s">
        <v>9</v>
      </c>
      <c r="B307" s="49" t="s">
        <v>190</v>
      </c>
      <c r="C307" s="27"/>
      <c r="D307" s="38"/>
      <c r="E307" s="51"/>
      <c r="F307" s="28"/>
      <c r="G307" s="29"/>
      <c r="H307" s="29"/>
      <c r="I307" s="29"/>
      <c r="J307" s="29"/>
      <c r="K307" s="29"/>
      <c r="M307" s="843"/>
    </row>
    <row r="308" spans="1:13" s="5" customFormat="1" ht="14.25" customHeight="1">
      <c r="A308" s="39" t="s">
        <v>94</v>
      </c>
      <c r="B308" s="49"/>
      <c r="C308" s="287" t="s">
        <v>460</v>
      </c>
      <c r="D308" s="288">
        <v>1</v>
      </c>
      <c r="E308" s="289" t="s">
        <v>25</v>
      </c>
      <c r="F308" s="6">
        <v>4</v>
      </c>
      <c r="G308" s="18">
        <v>8.5</v>
      </c>
      <c r="H308" s="18">
        <v>3.8555</v>
      </c>
      <c r="I308" s="18">
        <v>36</v>
      </c>
      <c r="J308" s="18">
        <v>1339.2</v>
      </c>
      <c r="K308" s="23">
        <v>607.6225</v>
      </c>
      <c r="M308" s="846">
        <v>25.8426</v>
      </c>
    </row>
    <row r="309" spans="1:13" s="4" customFormat="1" ht="14.25" customHeight="1">
      <c r="A309" s="39" t="s">
        <v>94</v>
      </c>
      <c r="B309" s="49"/>
      <c r="C309" s="283" t="s">
        <v>461</v>
      </c>
      <c r="D309" s="286">
        <v>5</v>
      </c>
      <c r="E309" s="250" t="s">
        <v>23</v>
      </c>
      <c r="F309" s="7">
        <v>1</v>
      </c>
      <c r="G309" s="8">
        <v>45</v>
      </c>
      <c r="H309" s="8">
        <v>20.4118</v>
      </c>
      <c r="I309" s="8">
        <v>36</v>
      </c>
      <c r="J309" s="8">
        <v>1674</v>
      </c>
      <c r="K309" s="132">
        <v>759</v>
      </c>
      <c r="M309" s="846">
        <v>91.275975</v>
      </c>
    </row>
    <row r="310" spans="1:13" s="4" customFormat="1" ht="14.25" customHeight="1">
      <c r="A310" s="45"/>
      <c r="B310" s="49"/>
      <c r="C310" s="347"/>
      <c r="D310" s="334"/>
      <c r="E310" s="175"/>
      <c r="F310" s="3"/>
      <c r="G310" s="9"/>
      <c r="H310" s="9"/>
      <c r="I310" s="9"/>
      <c r="J310" s="9"/>
      <c r="K310" s="9"/>
      <c r="M310" s="849"/>
    </row>
    <row r="311" spans="1:13" s="1" customFormat="1" ht="15.75">
      <c r="A311" s="39" t="s">
        <v>221</v>
      </c>
      <c r="B311" s="11"/>
      <c r="C311" s="12"/>
      <c r="D311" s="12"/>
      <c r="E311" s="158"/>
      <c r="F311" s="159"/>
      <c r="G311" s="143"/>
      <c r="H311" s="431"/>
      <c r="I311" s="431"/>
      <c r="J311" s="431"/>
      <c r="K311" s="432"/>
      <c r="M311" s="843"/>
    </row>
    <row r="312" spans="1:13" s="1" customFormat="1" ht="12.75" customHeight="1">
      <c r="A312" s="161" t="s">
        <v>9</v>
      </c>
      <c r="B312" s="49" t="s">
        <v>222</v>
      </c>
      <c r="D312" s="162"/>
      <c r="E312" s="162"/>
      <c r="F312" s="158"/>
      <c r="G312" s="163"/>
      <c r="H312" s="143"/>
      <c r="I312" s="431"/>
      <c r="J312" s="431"/>
      <c r="K312" s="431"/>
      <c r="M312" s="843"/>
    </row>
    <row r="313" spans="1:13" s="5" customFormat="1" ht="14.25" customHeight="1">
      <c r="A313" s="39" t="s">
        <v>94</v>
      </c>
      <c r="C313" s="784" t="s">
        <v>879</v>
      </c>
      <c r="D313" s="286">
        <v>1</v>
      </c>
      <c r="E313" s="250" t="s">
        <v>25</v>
      </c>
      <c r="F313" s="7">
        <v>4</v>
      </c>
      <c r="G313" s="8">
        <v>8.5</v>
      </c>
      <c r="H313" s="8">
        <v>3.8555</v>
      </c>
      <c r="I313" s="8">
        <v>36</v>
      </c>
      <c r="J313" s="8">
        <v>1339.2</v>
      </c>
      <c r="K313" s="8">
        <v>607.6225</v>
      </c>
      <c r="M313" s="846">
        <v>41.619375000000005</v>
      </c>
    </row>
    <row r="314" spans="1:13" s="5" customFormat="1" ht="14.25" customHeight="1">
      <c r="A314" s="49"/>
      <c r="C314" s="347"/>
      <c r="D314" s="334"/>
      <c r="E314" s="175"/>
      <c r="F314" s="3"/>
      <c r="G314" s="9"/>
      <c r="H314" s="9"/>
      <c r="I314" s="9"/>
      <c r="J314" s="9"/>
      <c r="K314" s="9"/>
      <c r="M314" s="848"/>
    </row>
    <row r="315" spans="1:13" s="5" customFormat="1" ht="16.5" customHeight="1">
      <c r="A315" s="39" t="s">
        <v>466</v>
      </c>
      <c r="C315" s="347"/>
      <c r="D315" s="334"/>
      <c r="E315" s="175"/>
      <c r="F315" s="3"/>
      <c r="G315" s="9"/>
      <c r="H315" s="9"/>
      <c r="I315" s="9"/>
      <c r="J315" s="9"/>
      <c r="K315" s="9"/>
      <c r="M315" s="848"/>
    </row>
    <row r="316" spans="1:13" s="5" customFormat="1" ht="12.75" customHeight="1">
      <c r="A316" s="49"/>
      <c r="B316" s="266" t="s">
        <v>467</v>
      </c>
      <c r="C316" s="347"/>
      <c r="D316" s="334"/>
      <c r="E316" s="175"/>
      <c r="F316" s="3"/>
      <c r="G316" s="9"/>
      <c r="H316" s="9"/>
      <c r="I316" s="9"/>
      <c r="J316" s="9"/>
      <c r="K316" s="9"/>
      <c r="M316" s="848"/>
    </row>
    <row r="317" spans="1:13" s="5" customFormat="1" ht="14.25" customHeight="1">
      <c r="A317" s="39" t="s">
        <v>94</v>
      </c>
      <c r="C317" s="130" t="s">
        <v>468</v>
      </c>
      <c r="D317" s="17">
        <v>1</v>
      </c>
      <c r="E317" s="498" t="s">
        <v>25</v>
      </c>
      <c r="F317" s="17">
        <v>4</v>
      </c>
      <c r="G317" s="499">
        <v>9</v>
      </c>
      <c r="H317" s="499">
        <f>G317/2.2</f>
        <v>4.090909090909091</v>
      </c>
      <c r="I317" s="500">
        <v>36</v>
      </c>
      <c r="J317" s="501">
        <v>1296</v>
      </c>
      <c r="K317" s="502">
        <f>J317/2.2</f>
        <v>589.090909090909</v>
      </c>
      <c r="M317" s="846">
        <v>45.00405000000001</v>
      </c>
    </row>
    <row r="318" spans="1:13" s="5" customFormat="1" ht="14.25" customHeight="1">
      <c r="A318" s="49"/>
      <c r="C318" s="347"/>
      <c r="D318" s="334"/>
      <c r="E318" s="175"/>
      <c r="F318" s="3"/>
      <c r="G318" s="9"/>
      <c r="H318" s="9"/>
      <c r="I318" s="9"/>
      <c r="J318" s="9"/>
      <c r="K318" s="9"/>
      <c r="M318" s="848"/>
    </row>
    <row r="319" spans="1:13" s="623" customFormat="1" ht="15">
      <c r="A319" s="295" t="s">
        <v>195</v>
      </c>
      <c r="B319" s="720"/>
      <c r="C319" s="720"/>
      <c r="D319" s="720"/>
      <c r="E319" s="720"/>
      <c r="F319" s="621"/>
      <c r="G319" s="622"/>
      <c r="H319" s="622"/>
      <c r="I319" s="622"/>
      <c r="J319" s="622"/>
      <c r="K319" s="622"/>
      <c r="M319" s="853"/>
    </row>
    <row r="320" spans="2:13" ht="12.75" customHeight="1">
      <c r="B320" s="484" t="s">
        <v>194</v>
      </c>
      <c r="M320" s="844"/>
    </row>
    <row r="321" spans="1:13" s="146" customFormat="1" ht="14.25" customHeight="1">
      <c r="A321" s="720" t="s">
        <v>94</v>
      </c>
      <c r="C321" s="818" t="s">
        <v>876</v>
      </c>
      <c r="D321" s="428">
        <v>1</v>
      </c>
      <c r="E321" s="293" t="s">
        <v>23</v>
      </c>
      <c r="F321" s="624">
        <v>4</v>
      </c>
      <c r="G321" s="625">
        <v>10.9</v>
      </c>
      <c r="H321" s="626">
        <f>G321/2.2</f>
        <v>4.954545454545454</v>
      </c>
      <c r="I321" s="627">
        <v>16</v>
      </c>
      <c r="J321" s="627">
        <v>807</v>
      </c>
      <c r="K321" s="625">
        <f>J321/2.2</f>
        <v>366.8181818181818</v>
      </c>
      <c r="M321" s="846">
        <v>48.25642500000001</v>
      </c>
    </row>
    <row r="322" spans="1:13" ht="14.25" customHeight="1">
      <c r="A322" s="720" t="s">
        <v>94</v>
      </c>
      <c r="B322" s="45"/>
      <c r="C322" s="819" t="s">
        <v>877</v>
      </c>
      <c r="D322" s="296">
        <v>3.5</v>
      </c>
      <c r="E322" s="294" t="s">
        <v>23</v>
      </c>
      <c r="F322" s="131">
        <v>1</v>
      </c>
      <c r="G322" s="147">
        <v>38.5</v>
      </c>
      <c r="H322" s="147">
        <f>G322/2.2</f>
        <v>17.5</v>
      </c>
      <c r="I322" s="108">
        <v>42</v>
      </c>
      <c r="J322" s="108">
        <v>1722</v>
      </c>
      <c r="K322" s="108">
        <f>J322/2.2</f>
        <v>782.7272727272726</v>
      </c>
      <c r="M322" s="846">
        <v>122.520825</v>
      </c>
    </row>
    <row r="323" spans="1:13" s="1" customFormat="1" ht="12" customHeight="1">
      <c r="A323" s="45"/>
      <c r="B323" s="43"/>
      <c r="C323" s="27"/>
      <c r="D323" s="51"/>
      <c r="E323" s="51"/>
      <c r="F323" s="9"/>
      <c r="G323" s="9"/>
      <c r="H323" s="9"/>
      <c r="I323" s="9"/>
      <c r="J323" s="9"/>
      <c r="K323" s="46"/>
      <c r="M323" s="843"/>
    </row>
    <row r="324" spans="1:13" s="106" customFormat="1" ht="15.75">
      <c r="A324" s="39" t="s">
        <v>315</v>
      </c>
      <c r="B324" s="12"/>
      <c r="C324" s="47"/>
      <c r="D324" s="48"/>
      <c r="E324" s="2"/>
      <c r="F324" s="36"/>
      <c r="G324" s="36"/>
      <c r="H324" s="36"/>
      <c r="I324" s="36"/>
      <c r="J324" s="36"/>
      <c r="M324" s="847"/>
    </row>
    <row r="325" spans="2:13" s="5" customFormat="1" ht="14.25" customHeight="1">
      <c r="B325" s="49" t="s">
        <v>490</v>
      </c>
      <c r="C325" s="50"/>
      <c r="D325" s="31"/>
      <c r="E325" s="3"/>
      <c r="F325" s="9"/>
      <c r="G325" s="9"/>
      <c r="H325" s="9"/>
      <c r="I325" s="9"/>
      <c r="J325" s="9"/>
      <c r="M325" s="848"/>
    </row>
    <row r="326" spans="1:13" ht="14.25" customHeight="1">
      <c r="A326" s="39" t="s">
        <v>94</v>
      </c>
      <c r="B326" s="45"/>
      <c r="C326" s="505" t="s">
        <v>878</v>
      </c>
      <c r="D326" s="17">
        <v>1</v>
      </c>
      <c r="E326" s="141" t="s">
        <v>203</v>
      </c>
      <c r="F326" s="7">
        <v>1</v>
      </c>
      <c r="G326" s="8">
        <v>37</v>
      </c>
      <c r="H326" s="8">
        <f>G326/2.2</f>
        <v>16.818181818181817</v>
      </c>
      <c r="I326" s="8">
        <v>20</v>
      </c>
      <c r="J326" s="8">
        <f>39*20</f>
        <v>780</v>
      </c>
      <c r="K326" s="8">
        <f>J326/2.2</f>
        <v>354.5454545454545</v>
      </c>
      <c r="M326" s="846">
        <v>342.249075</v>
      </c>
    </row>
    <row r="327" spans="1:13" ht="14.25" customHeight="1">
      <c r="A327" s="105"/>
      <c r="B327" s="45"/>
      <c r="C327" s="45"/>
      <c r="D327" s="757" t="s">
        <v>249</v>
      </c>
      <c r="E327" s="757"/>
      <c r="F327" s="724"/>
      <c r="G327" s="724"/>
      <c r="H327" s="724"/>
      <c r="I327" s="724"/>
      <c r="J327" s="724"/>
      <c r="K327" s="724"/>
      <c r="M327" s="844"/>
    </row>
    <row r="328" spans="1:13" ht="10.5" customHeight="1">
      <c r="A328" s="105"/>
      <c r="B328" s="45"/>
      <c r="C328" s="45"/>
      <c r="E328" s="320"/>
      <c r="F328" s="320"/>
      <c r="G328" s="320"/>
      <c r="H328" s="320"/>
      <c r="I328" s="320"/>
      <c r="J328" s="320"/>
      <c r="K328" s="320"/>
      <c r="M328" s="844"/>
    </row>
    <row r="329" spans="1:13" ht="10.5" customHeight="1">
      <c r="A329" s="105"/>
      <c r="B329" s="45"/>
      <c r="C329" s="45"/>
      <c r="E329" s="320"/>
      <c r="F329" s="320"/>
      <c r="G329" s="320"/>
      <c r="H329" s="320"/>
      <c r="I329" s="320"/>
      <c r="J329" s="320"/>
      <c r="K329" s="320"/>
      <c r="M329" s="844"/>
    </row>
    <row r="330" spans="1:13" ht="19.5" customHeight="1">
      <c r="A330" s="41" t="s">
        <v>790</v>
      </c>
      <c r="B330" s="42"/>
      <c r="C330" s="24"/>
      <c r="D330" s="52"/>
      <c r="E330" s="52"/>
      <c r="F330" s="25"/>
      <c r="G330" s="26"/>
      <c r="H330" s="26"/>
      <c r="I330" s="26"/>
      <c r="J330" s="26"/>
      <c r="K330" s="26"/>
      <c r="M330" s="844"/>
    </row>
    <row r="331" spans="1:13" ht="10.5" customHeight="1">
      <c r="A331" s="105"/>
      <c r="B331" s="45"/>
      <c r="C331" s="45"/>
      <c r="E331" s="320"/>
      <c r="F331" s="320"/>
      <c r="G331" s="320"/>
      <c r="H331" s="320"/>
      <c r="I331" s="320"/>
      <c r="J331" s="320"/>
      <c r="K331" s="320"/>
      <c r="M331" s="844"/>
    </row>
    <row r="332" spans="1:13" ht="14.25" customHeight="1">
      <c r="A332" s="433" t="s">
        <v>416</v>
      </c>
      <c r="B332" s="434"/>
      <c r="C332" s="435"/>
      <c r="E332" s="320"/>
      <c r="F332" s="320"/>
      <c r="G332" s="320"/>
      <c r="H332" s="320"/>
      <c r="I332" s="320"/>
      <c r="J332" s="320"/>
      <c r="K332" s="320"/>
      <c r="M332" s="844"/>
    </row>
    <row r="333" spans="1:13" ht="14.25" customHeight="1">
      <c r="A333" s="435"/>
      <c r="B333" s="435" t="s">
        <v>423</v>
      </c>
      <c r="C333" s="435"/>
      <c r="E333" s="320"/>
      <c r="F333" s="320"/>
      <c r="G333" s="320"/>
      <c r="H333" s="320"/>
      <c r="I333" s="320"/>
      <c r="J333" s="320"/>
      <c r="K333" s="320"/>
      <c r="M333" s="844"/>
    </row>
    <row r="334" spans="1:13" ht="24">
      <c r="A334" s="433" t="s">
        <v>94</v>
      </c>
      <c r="B334" s="435"/>
      <c r="C334" s="820" t="s">
        <v>435</v>
      </c>
      <c r="D334" s="302" t="s">
        <v>424</v>
      </c>
      <c r="E334" s="436" t="s">
        <v>436</v>
      </c>
      <c r="F334" s="334">
        <v>1</v>
      </c>
      <c r="G334" s="437">
        <v>114</v>
      </c>
      <c r="H334" s="438">
        <v>51.7</v>
      </c>
      <c r="I334" s="439">
        <v>20</v>
      </c>
      <c r="J334" s="437">
        <v>2320</v>
      </c>
      <c r="K334" s="438">
        <v>1052</v>
      </c>
      <c r="M334" s="846">
        <v>147.44835000000003</v>
      </c>
    </row>
    <row r="335" spans="1:13" ht="26.25" customHeight="1">
      <c r="A335" s="433" t="s">
        <v>94</v>
      </c>
      <c r="B335" s="45"/>
      <c r="C335" s="821" t="s">
        <v>880</v>
      </c>
      <c r="D335" s="440" t="s">
        <v>424</v>
      </c>
      <c r="E335" s="441" t="s">
        <v>425</v>
      </c>
      <c r="F335" s="442">
        <v>1</v>
      </c>
      <c r="G335" s="157">
        <v>85</v>
      </c>
      <c r="H335" s="157">
        <f>G335/2.204</f>
        <v>38.566243194192374</v>
      </c>
      <c r="I335" s="157">
        <v>20</v>
      </c>
      <c r="J335" s="157">
        <f>I335*G335*F335</f>
        <v>1700</v>
      </c>
      <c r="K335" s="157">
        <f>J335/2.204</f>
        <v>771.3248638838475</v>
      </c>
      <c r="M335" s="846">
        <v>130.061925</v>
      </c>
    </row>
    <row r="336" spans="1:13" ht="24">
      <c r="A336" s="433" t="s">
        <v>94</v>
      </c>
      <c r="B336" s="45"/>
      <c r="C336" s="628" t="s">
        <v>881</v>
      </c>
      <c r="D336" s="443" t="s">
        <v>424</v>
      </c>
      <c r="E336" s="444" t="s">
        <v>426</v>
      </c>
      <c r="F336" s="277">
        <v>1</v>
      </c>
      <c r="G336" s="156">
        <v>165</v>
      </c>
      <c r="H336" s="156">
        <f>G336/2.204</f>
        <v>74.8638838475499</v>
      </c>
      <c r="I336" s="156">
        <v>12</v>
      </c>
      <c r="J336" s="156">
        <f>I336*G336*F336</f>
        <v>1980</v>
      </c>
      <c r="K336" s="156">
        <f>J336/2.204</f>
        <v>898.3666061705989</v>
      </c>
      <c r="M336" s="846">
        <v>227.9088</v>
      </c>
    </row>
    <row r="337" spans="1:13" ht="14.25" customHeight="1">
      <c r="A337" s="105"/>
      <c r="B337" s="45"/>
      <c r="C337" s="45"/>
      <c r="E337" s="320"/>
      <c r="F337" s="320"/>
      <c r="G337" s="320"/>
      <c r="H337" s="320"/>
      <c r="I337" s="320"/>
      <c r="J337" s="320"/>
      <c r="K337" s="320"/>
      <c r="M337" s="844"/>
    </row>
    <row r="338" spans="1:13" ht="15">
      <c r="A338" s="717" t="s">
        <v>491</v>
      </c>
      <c r="B338" s="702"/>
      <c r="C338" s="702"/>
      <c r="E338" s="320"/>
      <c r="F338" s="320"/>
      <c r="G338" s="320"/>
      <c r="H338" s="320"/>
      <c r="I338" s="320"/>
      <c r="J338" s="320"/>
      <c r="K338" s="320"/>
      <c r="M338" s="844"/>
    </row>
    <row r="339" spans="1:13" ht="14.25" customHeight="1">
      <c r="A339" s="105"/>
      <c r="B339" s="266" t="s">
        <v>492</v>
      </c>
      <c r="C339" s="45"/>
      <c r="E339" s="320"/>
      <c r="F339" s="320"/>
      <c r="G339" s="320"/>
      <c r="H339" s="320"/>
      <c r="I339" s="320"/>
      <c r="J339" s="320"/>
      <c r="K339" s="320"/>
      <c r="M339" s="844"/>
    </row>
    <row r="340" spans="1:13" ht="14.25" customHeight="1">
      <c r="A340" s="717" t="s">
        <v>94</v>
      </c>
      <c r="B340" s="45"/>
      <c r="C340" s="810" t="s">
        <v>493</v>
      </c>
      <c r="D340" s="17">
        <v>1</v>
      </c>
      <c r="E340" s="629" t="s">
        <v>496</v>
      </c>
      <c r="F340" s="17">
        <v>8</v>
      </c>
      <c r="G340" s="170">
        <v>6</v>
      </c>
      <c r="H340" s="170">
        <f>G340/2.2</f>
        <v>2.727272727272727</v>
      </c>
      <c r="I340" s="166">
        <v>36</v>
      </c>
      <c r="J340" s="350">
        <v>1728</v>
      </c>
      <c r="K340" s="167">
        <f>J340/2.2</f>
        <v>785.4545454545454</v>
      </c>
      <c r="M340" s="846">
        <v>68.90625</v>
      </c>
    </row>
    <row r="341" spans="1:13" ht="12" customHeight="1">
      <c r="A341" s="105"/>
      <c r="B341" s="45"/>
      <c r="C341" s="45"/>
      <c r="E341" s="329"/>
      <c r="F341" s="329"/>
      <c r="G341" s="329"/>
      <c r="H341" s="329"/>
      <c r="I341" s="320"/>
      <c r="J341" s="320"/>
      <c r="K341" s="320"/>
      <c r="M341" s="844"/>
    </row>
    <row r="342" spans="1:13" ht="15.75">
      <c r="A342" s="718" t="s">
        <v>780</v>
      </c>
      <c r="B342" s="703"/>
      <c r="C342" s="704"/>
      <c r="D342" s="705"/>
      <c r="E342" s="310"/>
      <c r="F342" s="320"/>
      <c r="G342" s="320"/>
      <c r="H342" s="320"/>
      <c r="I342" s="320"/>
      <c r="J342" s="320"/>
      <c r="K342" s="320"/>
      <c r="M342" s="844"/>
    </row>
    <row r="343" spans="1:13" ht="13.5" customHeight="1">
      <c r="A343" s="323" t="s">
        <v>9</v>
      </c>
      <c r="B343" s="253" t="s">
        <v>427</v>
      </c>
      <c r="C343" s="321"/>
      <c r="D343" s="322"/>
      <c r="E343" s="310"/>
      <c r="F343" s="320"/>
      <c r="G343" s="320"/>
      <c r="H343" s="320"/>
      <c r="I343" s="320"/>
      <c r="J343" s="320"/>
      <c r="K343" s="320"/>
      <c r="M343" s="844"/>
    </row>
    <row r="344" spans="1:13" ht="15.75">
      <c r="A344" s="718" t="s">
        <v>94</v>
      </c>
      <c r="B344" s="253"/>
      <c r="C344" s="630" t="s">
        <v>882</v>
      </c>
      <c r="D344" s="324">
        <v>1</v>
      </c>
      <c r="E344" s="325" t="s">
        <v>26</v>
      </c>
      <c r="F344" s="308">
        <v>12</v>
      </c>
      <c r="G344" s="254">
        <v>2.44</v>
      </c>
      <c r="H344" s="309">
        <v>1.109090909090909</v>
      </c>
      <c r="I344" s="254">
        <v>36</v>
      </c>
      <c r="J344" s="255">
        <v>1588</v>
      </c>
      <c r="K344" s="254">
        <v>721.8181818181818</v>
      </c>
      <c r="M344" s="846">
        <v>8.004150000000001</v>
      </c>
    </row>
    <row r="345" spans="1:13" ht="15.75">
      <c r="A345" s="718" t="s">
        <v>94</v>
      </c>
      <c r="B345" s="253"/>
      <c r="C345" s="631" t="s">
        <v>883</v>
      </c>
      <c r="D345" s="324">
        <v>1</v>
      </c>
      <c r="E345" s="325" t="s">
        <v>23</v>
      </c>
      <c r="F345" s="308">
        <v>4</v>
      </c>
      <c r="G345" s="254">
        <v>9.75</v>
      </c>
      <c r="H345" s="309">
        <v>4.431818181818182</v>
      </c>
      <c r="I345" s="254">
        <v>36</v>
      </c>
      <c r="J345" s="255">
        <v>1516</v>
      </c>
      <c r="K345" s="254">
        <v>689.090909090909</v>
      </c>
      <c r="M345" s="846">
        <v>22.46895</v>
      </c>
    </row>
    <row r="346" spans="1:13" ht="15.75">
      <c r="A346" s="718" t="s">
        <v>94</v>
      </c>
      <c r="B346" s="253"/>
      <c r="C346" s="632" t="s">
        <v>884</v>
      </c>
      <c r="D346" s="326">
        <v>4</v>
      </c>
      <c r="E346" s="251" t="s">
        <v>23</v>
      </c>
      <c r="F346" s="327">
        <v>1</v>
      </c>
      <c r="G346" s="256">
        <v>39</v>
      </c>
      <c r="H346" s="328">
        <v>17.727272727272727</v>
      </c>
      <c r="I346" s="256">
        <v>48</v>
      </c>
      <c r="J346" s="256">
        <v>2020</v>
      </c>
      <c r="K346" s="256">
        <v>918.1818181818181</v>
      </c>
      <c r="M346" s="846">
        <v>81.23220000000002</v>
      </c>
    </row>
    <row r="347" spans="1:13" s="1" customFormat="1" ht="14.25" customHeight="1" thickBot="1">
      <c r="A347" s="349" t="s">
        <v>94</v>
      </c>
      <c r="B347" s="59"/>
      <c r="C347" s="118"/>
      <c r="D347" s="110"/>
      <c r="E347" s="119"/>
      <c r="F347" s="63"/>
      <c r="G347" s="112"/>
      <c r="H347" s="112"/>
      <c r="I347" s="112"/>
      <c r="J347" s="112"/>
      <c r="K347" s="112"/>
      <c r="M347" s="843"/>
    </row>
    <row r="348" spans="1:13" s="1" customFormat="1" ht="9.75" customHeight="1" thickTop="1">
      <c r="A348" s="43"/>
      <c r="B348" s="45"/>
      <c r="C348" s="37"/>
      <c r="D348" s="38"/>
      <c r="E348" s="56"/>
      <c r="F348" s="28"/>
      <c r="G348" s="29"/>
      <c r="H348" s="29"/>
      <c r="I348" s="29"/>
      <c r="J348" s="29"/>
      <c r="K348" s="29"/>
      <c r="M348" s="843"/>
    </row>
    <row r="349" spans="1:13" s="1" customFormat="1" ht="12" customHeight="1">
      <c r="A349" s="43"/>
      <c r="B349" s="45"/>
      <c r="C349" s="37"/>
      <c r="D349" s="38"/>
      <c r="E349" s="56"/>
      <c r="F349" s="28"/>
      <c r="G349" s="29"/>
      <c r="H349" s="29"/>
      <c r="I349" s="29"/>
      <c r="J349" s="29"/>
      <c r="K349" s="29"/>
      <c r="M349" s="843"/>
    </row>
    <row r="350" spans="1:13" s="1" customFormat="1" ht="15.75">
      <c r="A350" s="41" t="s">
        <v>90</v>
      </c>
      <c r="B350" s="42"/>
      <c r="C350" s="123"/>
      <c r="D350" s="113"/>
      <c r="E350" s="124"/>
      <c r="F350" s="25"/>
      <c r="G350" s="26"/>
      <c r="H350" s="26"/>
      <c r="I350" s="26"/>
      <c r="J350" s="26"/>
      <c r="K350" s="26"/>
      <c r="M350" s="843"/>
    </row>
    <row r="351" spans="1:13" s="1" customFormat="1" ht="3" customHeight="1">
      <c r="A351" s="43"/>
      <c r="B351" s="45"/>
      <c r="C351" s="37"/>
      <c r="D351" s="38"/>
      <c r="E351" s="56"/>
      <c r="F351" s="28"/>
      <c r="G351" s="29"/>
      <c r="H351" s="29"/>
      <c r="I351" s="29"/>
      <c r="J351" s="29"/>
      <c r="K351" s="29"/>
      <c r="M351" s="843"/>
    </row>
    <row r="352" spans="1:13" s="106" customFormat="1" ht="18.75">
      <c r="A352" s="39" t="s">
        <v>158</v>
      </c>
      <c r="B352" s="11"/>
      <c r="C352" s="12"/>
      <c r="D352" s="47"/>
      <c r="E352" s="48"/>
      <c r="F352" s="2"/>
      <c r="G352" s="36"/>
      <c r="H352" s="36"/>
      <c r="I352" s="36"/>
      <c r="J352" s="36"/>
      <c r="K352" s="36"/>
      <c r="M352" s="847"/>
    </row>
    <row r="353" spans="1:13" s="5" customFormat="1" ht="14.25" customHeight="1">
      <c r="A353" s="45" t="s">
        <v>9</v>
      </c>
      <c r="B353" s="49" t="s">
        <v>182</v>
      </c>
      <c r="C353" s="34"/>
      <c r="D353" s="50"/>
      <c r="E353" s="31"/>
      <c r="F353" s="3"/>
      <c r="G353" s="9"/>
      <c r="H353" s="9"/>
      <c r="I353" s="9"/>
      <c r="J353" s="9"/>
      <c r="K353" s="9"/>
      <c r="M353" s="848"/>
    </row>
    <row r="354" spans="1:13" s="5" customFormat="1" ht="14.25" customHeight="1">
      <c r="A354" s="39" t="s">
        <v>94</v>
      </c>
      <c r="B354" s="49"/>
      <c r="C354" s="287" t="s">
        <v>885</v>
      </c>
      <c r="D354" s="288">
        <v>50</v>
      </c>
      <c r="E354" s="289" t="s">
        <v>36</v>
      </c>
      <c r="F354" s="6">
        <v>1</v>
      </c>
      <c r="G354" s="18">
        <v>50</v>
      </c>
      <c r="H354" s="18">
        <v>22.6798</v>
      </c>
      <c r="I354" s="18">
        <v>56</v>
      </c>
      <c r="J354" s="18">
        <v>2858.8</v>
      </c>
      <c r="K354" s="18">
        <v>1297.0962</v>
      </c>
      <c r="M354" s="846">
        <v>43.176</v>
      </c>
    </row>
    <row r="355" spans="1:13" s="5" customFormat="1" ht="14.25" customHeight="1">
      <c r="A355" s="39" t="s">
        <v>94</v>
      </c>
      <c r="B355" s="49"/>
      <c r="C355" s="287" t="s">
        <v>886</v>
      </c>
      <c r="D355" s="288">
        <v>46</v>
      </c>
      <c r="E355" s="289" t="s">
        <v>37</v>
      </c>
      <c r="F355" s="6">
        <v>1</v>
      </c>
      <c r="G355" s="18">
        <v>47</v>
      </c>
      <c r="H355" s="18">
        <v>21.319</v>
      </c>
      <c r="I355" s="18">
        <v>56</v>
      </c>
      <c r="J355" s="18">
        <v>2690.8</v>
      </c>
      <c r="K355" s="18">
        <v>1220.8711</v>
      </c>
      <c r="M355" s="846">
        <v>52.594500000000004</v>
      </c>
    </row>
    <row r="356" spans="1:13" s="4" customFormat="1" ht="14.25" customHeight="1">
      <c r="A356" s="39" t="s">
        <v>94</v>
      </c>
      <c r="B356" s="49"/>
      <c r="C356" s="287" t="s">
        <v>887</v>
      </c>
      <c r="D356" s="288">
        <v>2</v>
      </c>
      <c r="E356" s="289" t="s">
        <v>29</v>
      </c>
      <c r="F356" s="6">
        <v>2</v>
      </c>
      <c r="G356" s="18">
        <v>17</v>
      </c>
      <c r="H356" s="18">
        <v>7.7111</v>
      </c>
      <c r="I356" s="18">
        <v>36</v>
      </c>
      <c r="J356" s="18">
        <v>1346.4</v>
      </c>
      <c r="K356" s="23">
        <v>610.8893</v>
      </c>
      <c r="M356" s="846">
        <v>75.45509999999999</v>
      </c>
    </row>
    <row r="357" spans="1:13" s="5" customFormat="1" ht="14.25" customHeight="1">
      <c r="A357" s="39" t="s">
        <v>94</v>
      </c>
      <c r="B357" s="49"/>
      <c r="C357" s="287" t="s">
        <v>888</v>
      </c>
      <c r="D357" s="288">
        <v>5</v>
      </c>
      <c r="E357" s="289" t="s">
        <v>28</v>
      </c>
      <c r="F357" s="6">
        <v>1</v>
      </c>
      <c r="G357" s="18">
        <v>42.6</v>
      </c>
      <c r="H357" s="18">
        <v>19.3232</v>
      </c>
      <c r="I357" s="18">
        <v>36</v>
      </c>
      <c r="J357" s="18">
        <v>1683</v>
      </c>
      <c r="K357" s="23">
        <v>763</v>
      </c>
      <c r="M357" s="846">
        <v>178.53885000000002</v>
      </c>
    </row>
    <row r="358" spans="1:13" s="5" customFormat="1" ht="14.25" customHeight="1">
      <c r="A358" s="39" t="s">
        <v>94</v>
      </c>
      <c r="B358" s="49"/>
      <c r="C358" s="784" t="s">
        <v>889</v>
      </c>
      <c r="D358" s="286">
        <v>55</v>
      </c>
      <c r="E358" s="250" t="s">
        <v>27</v>
      </c>
      <c r="F358" s="7">
        <v>1</v>
      </c>
      <c r="G358" s="8">
        <v>468.27</v>
      </c>
      <c r="H358" s="8">
        <v>212.4058</v>
      </c>
      <c r="I358" s="8">
        <v>4</v>
      </c>
      <c r="J358" s="8">
        <v>2038.08</v>
      </c>
      <c r="K358" s="132">
        <v>924.7187</v>
      </c>
      <c r="M358" s="846">
        <v>1871.5158000000001</v>
      </c>
    </row>
    <row r="359" spans="1:13" s="1" customFormat="1" ht="11.25" customHeight="1">
      <c r="A359" s="43"/>
      <c r="B359" s="45"/>
      <c r="C359" s="37"/>
      <c r="D359" s="38"/>
      <c r="E359" s="56"/>
      <c r="F359" s="28"/>
      <c r="G359" s="29"/>
      <c r="H359" s="29"/>
      <c r="I359" s="29"/>
      <c r="J359" s="29"/>
      <c r="K359" s="29"/>
      <c r="M359" s="843"/>
    </row>
    <row r="360" spans="1:13" s="106" customFormat="1" ht="15.75">
      <c r="A360" s="39" t="s">
        <v>159</v>
      </c>
      <c r="B360" s="11"/>
      <c r="C360" s="12"/>
      <c r="D360" s="47"/>
      <c r="E360" s="48"/>
      <c r="F360" s="2"/>
      <c r="G360" s="36"/>
      <c r="H360" s="36"/>
      <c r="I360" s="36"/>
      <c r="J360" s="36"/>
      <c r="K360" s="36"/>
      <c r="M360" s="847"/>
    </row>
    <row r="361" spans="1:13" s="5" customFormat="1" ht="14.25" customHeight="1">
      <c r="A361" s="45" t="s">
        <v>9</v>
      </c>
      <c r="B361" s="49" t="s">
        <v>111</v>
      </c>
      <c r="C361" s="34"/>
      <c r="D361" s="50"/>
      <c r="E361" s="31"/>
      <c r="F361" s="3"/>
      <c r="G361" s="9"/>
      <c r="H361" s="9"/>
      <c r="I361" s="9"/>
      <c r="J361" s="9"/>
      <c r="K361" s="9"/>
      <c r="M361" s="848"/>
    </row>
    <row r="362" spans="1:13" s="4" customFormat="1" ht="14.25" customHeight="1">
      <c r="A362" s="39" t="s">
        <v>94</v>
      </c>
      <c r="B362" s="49"/>
      <c r="C362" s="287" t="s">
        <v>545</v>
      </c>
      <c r="D362" s="288">
        <v>50</v>
      </c>
      <c r="E362" s="289" t="s">
        <v>40</v>
      </c>
      <c r="F362" s="6">
        <v>1</v>
      </c>
      <c r="G362" s="18">
        <v>50</v>
      </c>
      <c r="H362" s="18">
        <v>22.6798</v>
      </c>
      <c r="I362" s="18">
        <v>56</v>
      </c>
      <c r="J362" s="18">
        <v>2856</v>
      </c>
      <c r="K362" s="18">
        <v>1295.8258</v>
      </c>
      <c r="M362" s="846">
        <v>18.858</v>
      </c>
    </row>
    <row r="363" spans="1:13" s="5" customFormat="1" ht="14.25" customHeight="1">
      <c r="A363" s="39" t="s">
        <v>94</v>
      </c>
      <c r="B363" s="49"/>
      <c r="C363" s="816" t="s">
        <v>890</v>
      </c>
      <c r="D363" s="288">
        <v>50</v>
      </c>
      <c r="E363" s="289" t="s">
        <v>43</v>
      </c>
      <c r="F363" s="6">
        <v>1</v>
      </c>
      <c r="G363" s="18">
        <v>50</v>
      </c>
      <c r="H363" s="18">
        <v>22.6798</v>
      </c>
      <c r="I363" s="18">
        <v>56</v>
      </c>
      <c r="J363" s="18">
        <v>2856</v>
      </c>
      <c r="K363" s="18">
        <v>1295.8258</v>
      </c>
      <c r="M363" s="846">
        <v>23.2785</v>
      </c>
    </row>
    <row r="364" spans="1:13" s="4" customFormat="1" ht="14.25" customHeight="1">
      <c r="A364" s="39" t="s">
        <v>94</v>
      </c>
      <c r="B364" s="49"/>
      <c r="C364" s="287" t="s">
        <v>484</v>
      </c>
      <c r="D364" s="288">
        <v>2</v>
      </c>
      <c r="E364" s="289" t="s">
        <v>25</v>
      </c>
      <c r="F364" s="6">
        <v>2</v>
      </c>
      <c r="G364" s="18">
        <v>18</v>
      </c>
      <c r="H364" s="18">
        <v>8.1647</v>
      </c>
      <c r="I364" s="18">
        <v>36</v>
      </c>
      <c r="J364" s="18">
        <v>1440</v>
      </c>
      <c r="K364" s="18">
        <v>653.3575</v>
      </c>
      <c r="M364" s="846">
        <v>68.5755</v>
      </c>
    </row>
    <row r="365" spans="1:13" s="5" customFormat="1" ht="14.25" customHeight="1">
      <c r="A365" s="39" t="s">
        <v>94</v>
      </c>
      <c r="B365" s="49"/>
      <c r="C365" s="287" t="s">
        <v>483</v>
      </c>
      <c r="D365" s="288">
        <v>5</v>
      </c>
      <c r="E365" s="289" t="s">
        <v>23</v>
      </c>
      <c r="F365" s="6">
        <v>1</v>
      </c>
      <c r="G365" s="18">
        <v>45</v>
      </c>
      <c r="H365" s="18">
        <v>20.4118</v>
      </c>
      <c r="I365" s="18">
        <v>36</v>
      </c>
      <c r="J365" s="18">
        <v>1660</v>
      </c>
      <c r="K365" s="18">
        <v>753</v>
      </c>
      <c r="M365" s="846">
        <v>143.17065000000002</v>
      </c>
    </row>
    <row r="366" spans="1:13" s="5" customFormat="1" ht="14.25" customHeight="1">
      <c r="A366" s="39" t="s">
        <v>94</v>
      </c>
      <c r="B366" s="49"/>
      <c r="C366" s="283" t="s">
        <v>891</v>
      </c>
      <c r="D366" s="286">
        <v>55</v>
      </c>
      <c r="E366" s="250" t="s">
        <v>24</v>
      </c>
      <c r="F366" s="7">
        <v>1</v>
      </c>
      <c r="G366" s="8">
        <v>495</v>
      </c>
      <c r="H366" s="8">
        <v>225</v>
      </c>
      <c r="I366" s="8">
        <v>4</v>
      </c>
      <c r="J366" s="8">
        <v>2044</v>
      </c>
      <c r="K366" s="8">
        <v>927</v>
      </c>
      <c r="M366" s="846">
        <v>1461.7827000000002</v>
      </c>
    </row>
    <row r="367" spans="1:13" s="5" customFormat="1" ht="11.25" customHeight="1">
      <c r="A367" s="45"/>
      <c r="B367" s="49"/>
      <c r="C367" s="45"/>
      <c r="D367" s="3"/>
      <c r="E367" s="10"/>
      <c r="F367" s="3"/>
      <c r="G367" s="9"/>
      <c r="H367" s="9"/>
      <c r="I367" s="9"/>
      <c r="J367" s="9"/>
      <c r="K367" s="9"/>
      <c r="M367" s="848"/>
    </row>
    <row r="368" spans="1:13" s="5" customFormat="1" ht="15.75">
      <c r="A368" s="39" t="s">
        <v>215</v>
      </c>
      <c r="B368" s="11"/>
      <c r="D368" s="12"/>
      <c r="E368" s="12"/>
      <c r="F368" s="158"/>
      <c r="G368" s="159"/>
      <c r="H368" s="143"/>
      <c r="I368" s="160"/>
      <c r="J368" s="160"/>
      <c r="K368" s="160"/>
      <c r="M368" s="848"/>
    </row>
    <row r="369" spans="1:13" s="5" customFormat="1" ht="14.25" customHeight="1">
      <c r="A369" s="161" t="s">
        <v>9</v>
      </c>
      <c r="B369" s="49" t="s">
        <v>216</v>
      </c>
      <c r="D369" s="162"/>
      <c r="E369" s="162"/>
      <c r="F369" s="158"/>
      <c r="G369" s="163"/>
      <c r="H369" s="143"/>
      <c r="I369" s="160"/>
      <c r="J369" s="160"/>
      <c r="K369" s="160"/>
      <c r="M369" s="848"/>
    </row>
    <row r="370" spans="1:13" s="5" customFormat="1" ht="14.25" customHeight="1">
      <c r="A370" s="39" t="s">
        <v>94</v>
      </c>
      <c r="B370" s="49"/>
      <c r="C370" s="60" t="s">
        <v>892</v>
      </c>
      <c r="D370" s="288">
        <v>50</v>
      </c>
      <c r="E370" s="289" t="s">
        <v>40</v>
      </c>
      <c r="F370" s="6">
        <v>1</v>
      </c>
      <c r="G370" s="164">
        <v>50</v>
      </c>
      <c r="H370" s="164">
        <v>22.6798</v>
      </c>
      <c r="I370" s="164">
        <v>56</v>
      </c>
      <c r="J370" s="164">
        <v>2856</v>
      </c>
      <c r="K370" s="164">
        <v>1295.8258</v>
      </c>
      <c r="M370" s="846">
        <v>23.666999999999998</v>
      </c>
    </row>
    <row r="371" spans="1:13" s="5" customFormat="1" ht="14.25" customHeight="1">
      <c r="A371" s="39" t="s">
        <v>94</v>
      </c>
      <c r="B371" s="49"/>
      <c r="C371" s="60" t="s">
        <v>893</v>
      </c>
      <c r="D371" s="550">
        <v>50</v>
      </c>
      <c r="E371" s="289" t="s">
        <v>43</v>
      </c>
      <c r="F371" s="6">
        <v>1</v>
      </c>
      <c r="G371" s="164">
        <v>50</v>
      </c>
      <c r="H371" s="164">
        <v>22.6798</v>
      </c>
      <c r="I371" s="164">
        <v>56</v>
      </c>
      <c r="J371" s="164">
        <v>2856</v>
      </c>
      <c r="K371" s="164">
        <v>1295.8258</v>
      </c>
      <c r="M371" s="846">
        <v>27.9405</v>
      </c>
    </row>
    <row r="372" spans="1:13" s="5" customFormat="1" ht="14.25" customHeight="1">
      <c r="A372" s="39" t="s">
        <v>94</v>
      </c>
      <c r="B372" s="4"/>
      <c r="C372" s="287" t="s">
        <v>484</v>
      </c>
      <c r="D372" s="288">
        <v>2</v>
      </c>
      <c r="E372" s="289" t="s">
        <v>25</v>
      </c>
      <c r="F372" s="6">
        <v>2</v>
      </c>
      <c r="G372" s="164">
        <v>18</v>
      </c>
      <c r="H372" s="164">
        <v>8.1647</v>
      </c>
      <c r="I372" s="164">
        <v>36</v>
      </c>
      <c r="J372" s="164">
        <v>1440</v>
      </c>
      <c r="K372" s="164">
        <v>653.3575</v>
      </c>
      <c r="M372" s="846">
        <v>68.5755</v>
      </c>
    </row>
    <row r="373" spans="1:13" s="5" customFormat="1" ht="14.25" customHeight="1">
      <c r="A373" s="39" t="s">
        <v>94</v>
      </c>
      <c r="B373" s="4"/>
      <c r="C373" s="287" t="s">
        <v>483</v>
      </c>
      <c r="D373" s="288">
        <v>5</v>
      </c>
      <c r="E373" s="289" t="s">
        <v>23</v>
      </c>
      <c r="F373" s="6">
        <v>1</v>
      </c>
      <c r="G373" s="164">
        <v>45</v>
      </c>
      <c r="H373" s="164">
        <v>20.4118</v>
      </c>
      <c r="I373" s="164">
        <v>36</v>
      </c>
      <c r="J373" s="164">
        <v>1660</v>
      </c>
      <c r="K373" s="164">
        <v>753</v>
      </c>
      <c r="M373" s="846">
        <v>143.17065000000002</v>
      </c>
    </row>
    <row r="374" spans="1:13" s="5" customFormat="1" ht="14.25" customHeight="1">
      <c r="A374" s="39" t="s">
        <v>94</v>
      </c>
      <c r="B374" s="4"/>
      <c r="C374" s="283" t="s">
        <v>891</v>
      </c>
      <c r="D374" s="286">
        <v>55</v>
      </c>
      <c r="E374" s="250" t="s">
        <v>24</v>
      </c>
      <c r="F374" s="7">
        <v>1</v>
      </c>
      <c r="G374" s="166">
        <v>495</v>
      </c>
      <c r="H374" s="166">
        <v>225</v>
      </c>
      <c r="I374" s="166">
        <v>4</v>
      </c>
      <c r="J374" s="166">
        <v>2044</v>
      </c>
      <c r="K374" s="166">
        <v>927</v>
      </c>
      <c r="M374" s="846">
        <v>1461.7827000000002</v>
      </c>
    </row>
    <row r="375" spans="1:13" s="5" customFormat="1" ht="12.75" customHeight="1" thickBot="1">
      <c r="A375" s="59"/>
      <c r="B375" s="125"/>
      <c r="C375" s="126"/>
      <c r="D375" s="81"/>
      <c r="E375" s="127"/>
      <c r="F375" s="83"/>
      <c r="G375" s="84"/>
      <c r="H375" s="84"/>
      <c r="I375" s="84"/>
      <c r="J375" s="84"/>
      <c r="K375" s="84"/>
      <c r="M375" s="848"/>
    </row>
    <row r="376" spans="1:13" s="5" customFormat="1" ht="11.25" customHeight="1" thickTop="1">
      <c r="A376" s="45"/>
      <c r="B376" s="49"/>
      <c r="C376" s="34"/>
      <c r="D376" s="50"/>
      <c r="E376" s="31"/>
      <c r="F376" s="3"/>
      <c r="G376" s="9"/>
      <c r="H376" s="9"/>
      <c r="I376" s="9"/>
      <c r="J376" s="9"/>
      <c r="K376" s="9"/>
      <c r="M376" s="848"/>
    </row>
    <row r="377" spans="1:13" s="1" customFormat="1" ht="20.25" customHeight="1">
      <c r="A377" s="41" t="s">
        <v>0</v>
      </c>
      <c r="B377" s="42"/>
      <c r="C377" s="123"/>
      <c r="D377" s="113"/>
      <c r="E377" s="124"/>
      <c r="F377" s="25"/>
      <c r="G377" s="26"/>
      <c r="H377" s="26"/>
      <c r="I377" s="26"/>
      <c r="J377" s="26"/>
      <c r="K377" s="26"/>
      <c r="M377" s="843"/>
    </row>
    <row r="378" spans="1:13" s="1" customFormat="1" ht="9.75" customHeight="1">
      <c r="A378" s="105"/>
      <c r="B378" s="43"/>
      <c r="C378" s="10"/>
      <c r="D378" s="50"/>
      <c r="E378" s="32"/>
      <c r="F378" s="3"/>
      <c r="G378" s="9"/>
      <c r="H378" s="9"/>
      <c r="I378" s="9"/>
      <c r="J378" s="9"/>
      <c r="K378" s="9"/>
      <c r="M378" s="843"/>
    </row>
    <row r="379" spans="1:13" s="1" customFormat="1" ht="14.25" customHeight="1">
      <c r="A379" s="258" t="s">
        <v>443</v>
      </c>
      <c r="B379" s="43"/>
      <c r="C379" s="10"/>
      <c r="D379" s="50"/>
      <c r="E379" s="32"/>
      <c r="F379" s="3"/>
      <c r="G379" s="9"/>
      <c r="H379" s="9"/>
      <c r="I379" s="9"/>
      <c r="J379" s="9"/>
      <c r="K379" s="9"/>
      <c r="M379" s="843"/>
    </row>
    <row r="380" spans="1:13" s="1" customFormat="1" ht="14.25" customHeight="1">
      <c r="A380" s="105"/>
      <c r="B380" s="266" t="s">
        <v>444</v>
      </c>
      <c r="C380" s="266"/>
      <c r="D380" s="260"/>
      <c r="E380" s="267"/>
      <c r="F380" s="268"/>
      <c r="G380" s="633"/>
      <c r="H380" s="633"/>
      <c r="I380" s="633"/>
      <c r="J380" s="633"/>
      <c r="K380" s="633"/>
      <c r="M380" s="843"/>
    </row>
    <row r="381" spans="1:13" s="1" customFormat="1" ht="14.25" customHeight="1">
      <c r="A381" s="258" t="s">
        <v>94</v>
      </c>
      <c r="B381" s="43"/>
      <c r="C381" s="60" t="s">
        <v>894</v>
      </c>
      <c r="D381" s="21">
        <v>44</v>
      </c>
      <c r="E381" s="10" t="s">
        <v>42</v>
      </c>
      <c r="F381" s="21">
        <v>1</v>
      </c>
      <c r="G381" s="634">
        <v>44</v>
      </c>
      <c r="H381" s="634">
        <f>G381/2.2</f>
        <v>20</v>
      </c>
      <c r="I381" s="635">
        <v>56</v>
      </c>
      <c r="J381" s="636">
        <v>2520</v>
      </c>
      <c r="K381" s="635">
        <f>J381/2.2</f>
        <v>1145.4545454545453</v>
      </c>
      <c r="M381" s="846">
        <v>39.459</v>
      </c>
    </row>
    <row r="382" spans="1:13" s="1" customFormat="1" ht="14.25" customHeight="1">
      <c r="A382" s="258" t="s">
        <v>94</v>
      </c>
      <c r="B382" s="43"/>
      <c r="C382" s="130" t="s">
        <v>895</v>
      </c>
      <c r="D382" s="17">
        <v>44</v>
      </c>
      <c r="E382" s="498" t="s">
        <v>43</v>
      </c>
      <c r="F382" s="17">
        <v>1</v>
      </c>
      <c r="G382" s="499">
        <v>44</v>
      </c>
      <c r="H382" s="499">
        <f>G382/2.2</f>
        <v>20</v>
      </c>
      <c r="I382" s="500">
        <v>56</v>
      </c>
      <c r="J382" s="501">
        <v>2520</v>
      </c>
      <c r="K382" s="502">
        <f>J382/2.2</f>
        <v>1145.4545454545453</v>
      </c>
      <c r="M382" s="846">
        <v>42.819</v>
      </c>
    </row>
    <row r="383" spans="1:13" s="1" customFormat="1" ht="12" customHeight="1">
      <c r="A383" s="105" t="s">
        <v>94</v>
      </c>
      <c r="B383" s="43"/>
      <c r="C383" s="10"/>
      <c r="D383" s="50"/>
      <c r="E383" s="32"/>
      <c r="F383" s="3"/>
      <c r="G383" s="9"/>
      <c r="H383" s="9"/>
      <c r="I383" s="9"/>
      <c r="J383" s="9"/>
      <c r="K383" s="9"/>
      <c r="M383" s="843"/>
    </row>
    <row r="384" spans="1:13" s="5" customFormat="1" ht="15">
      <c r="A384" s="605" t="s">
        <v>472</v>
      </c>
      <c r="B384" s="605"/>
      <c r="C384" s="45"/>
      <c r="D384" s="3"/>
      <c r="E384" s="88"/>
      <c r="F384" s="3"/>
      <c r="G384" s="606"/>
      <c r="H384" s="606"/>
      <c r="I384" s="472"/>
      <c r="J384" s="472"/>
      <c r="K384" s="606"/>
      <c r="M384" s="848"/>
    </row>
    <row r="385" spans="2:13" s="5" customFormat="1" ht="14.25" customHeight="1">
      <c r="B385" s="523" t="s">
        <v>473</v>
      </c>
      <c r="C385" s="523"/>
      <c r="D385" s="743"/>
      <c r="E385" s="743"/>
      <c r="F385" s="743"/>
      <c r="G385" s="743"/>
      <c r="H385" s="743"/>
      <c r="I385" s="472"/>
      <c r="J385" s="472"/>
      <c r="K385" s="606"/>
      <c r="M385" s="848"/>
    </row>
    <row r="386" spans="1:13" s="5" customFormat="1" ht="14.25" customHeight="1">
      <c r="A386" s="605" t="s">
        <v>94</v>
      </c>
      <c r="B386" s="265"/>
      <c r="C386" s="60" t="s">
        <v>896</v>
      </c>
      <c r="D386" s="21">
        <v>44</v>
      </c>
      <c r="E386" s="175" t="s">
        <v>42</v>
      </c>
      <c r="F386" s="3">
        <v>1</v>
      </c>
      <c r="G386" s="602">
        <v>44</v>
      </c>
      <c r="H386" s="602">
        <v>20</v>
      </c>
      <c r="I386" s="157">
        <v>56</v>
      </c>
      <c r="J386" s="472">
        <v>2520</v>
      </c>
      <c r="K386" s="333">
        <v>1143</v>
      </c>
      <c r="M386" s="846">
        <v>25.4205</v>
      </c>
    </row>
    <row r="387" spans="1:13" s="5" customFormat="1" ht="14.25" customHeight="1">
      <c r="A387" s="605" t="s">
        <v>94</v>
      </c>
      <c r="B387" s="265"/>
      <c r="C387" s="130" t="s">
        <v>897</v>
      </c>
      <c r="D387" s="17">
        <v>44</v>
      </c>
      <c r="E387" s="355" t="s">
        <v>43</v>
      </c>
      <c r="F387" s="7">
        <v>1</v>
      </c>
      <c r="G387" s="245">
        <v>44.092</v>
      </c>
      <c r="H387" s="245">
        <v>20</v>
      </c>
      <c r="I387" s="245">
        <v>56</v>
      </c>
      <c r="J387" s="637">
        <v>2520</v>
      </c>
      <c r="K387" s="245">
        <v>1143</v>
      </c>
      <c r="M387" s="846">
        <v>30.45</v>
      </c>
    </row>
    <row r="388" spans="1:13" s="5" customFormat="1" ht="13.5">
      <c r="A388" s="265"/>
      <c r="B388" s="265"/>
      <c r="C388" s="45"/>
      <c r="D388" s="3"/>
      <c r="E388" s="88"/>
      <c r="F388" s="3"/>
      <c r="G388" s="606"/>
      <c r="H388" s="606"/>
      <c r="I388" s="472"/>
      <c r="J388" s="472"/>
      <c r="K388" s="472"/>
      <c r="M388" s="848"/>
    </row>
    <row r="389" spans="1:13" s="5" customFormat="1" ht="15">
      <c r="A389" s="605" t="s">
        <v>474</v>
      </c>
      <c r="B389" s="605"/>
      <c r="C389" s="45"/>
      <c r="D389" s="3"/>
      <c r="E389" s="88"/>
      <c r="F389" s="3"/>
      <c r="G389" s="606"/>
      <c r="H389" s="592"/>
      <c r="I389" s="472"/>
      <c r="J389" s="472"/>
      <c r="K389" s="472"/>
      <c r="M389" s="848"/>
    </row>
    <row r="390" spans="1:13" s="5" customFormat="1" ht="13.5">
      <c r="A390" s="265"/>
      <c r="B390" s="523" t="s">
        <v>475</v>
      </c>
      <c r="C390" s="523"/>
      <c r="D390" s="3"/>
      <c r="E390" s="88"/>
      <c r="F390" s="3"/>
      <c r="G390" s="606"/>
      <c r="H390" s="592"/>
      <c r="I390" s="472"/>
      <c r="J390" s="472"/>
      <c r="K390" s="472"/>
      <c r="M390" s="848"/>
    </row>
    <row r="391" spans="1:13" s="5" customFormat="1" ht="14.25" customHeight="1">
      <c r="A391" s="605" t="s">
        <v>94</v>
      </c>
      <c r="B391" s="265"/>
      <c r="C391" s="60" t="s">
        <v>898</v>
      </c>
      <c r="D391" s="21">
        <v>44</v>
      </c>
      <c r="E391" s="175" t="s">
        <v>42</v>
      </c>
      <c r="F391" s="6">
        <v>1</v>
      </c>
      <c r="G391" s="602">
        <v>44</v>
      </c>
      <c r="H391" s="602">
        <v>20</v>
      </c>
      <c r="I391" s="157">
        <v>56</v>
      </c>
      <c r="J391" s="472">
        <v>2520</v>
      </c>
      <c r="K391" s="333">
        <v>1143</v>
      </c>
      <c r="M391" s="846">
        <v>20.233500000000003</v>
      </c>
    </row>
    <row r="392" spans="1:13" s="5" customFormat="1" ht="14.25" customHeight="1">
      <c r="A392" s="605" t="s">
        <v>94</v>
      </c>
      <c r="B392" s="265"/>
      <c r="C392" s="130" t="s">
        <v>899</v>
      </c>
      <c r="D392" s="17">
        <v>44</v>
      </c>
      <c r="E392" s="355" t="s">
        <v>43</v>
      </c>
      <c r="F392" s="7">
        <v>1</v>
      </c>
      <c r="G392" s="245">
        <v>44.092</v>
      </c>
      <c r="H392" s="245">
        <v>20</v>
      </c>
      <c r="I392" s="245">
        <v>56</v>
      </c>
      <c r="J392" s="245">
        <v>2520</v>
      </c>
      <c r="K392" s="245">
        <v>1143</v>
      </c>
      <c r="M392" s="846">
        <v>23.625000000000004</v>
      </c>
    </row>
    <row r="393" spans="1:13" s="5" customFormat="1" ht="13.5">
      <c r="A393" s="265"/>
      <c r="B393" s="265"/>
      <c r="C393" s="45"/>
      <c r="D393" s="638"/>
      <c r="E393" s="175"/>
      <c r="F393" s="3"/>
      <c r="G393" s="269"/>
      <c r="H393" s="269"/>
      <c r="I393" s="269"/>
      <c r="J393" s="269"/>
      <c r="K393" s="269"/>
      <c r="M393" s="848"/>
    </row>
    <row r="394" spans="1:13" s="5" customFormat="1" ht="15">
      <c r="A394" s="605" t="s">
        <v>476</v>
      </c>
      <c r="B394" s="605"/>
      <c r="C394" s="45"/>
      <c r="D394" s="3"/>
      <c r="E394" s="88"/>
      <c r="F394" s="3"/>
      <c r="G394" s="606"/>
      <c r="H394" s="606"/>
      <c r="I394" s="472"/>
      <c r="J394" s="472"/>
      <c r="K394" s="472"/>
      <c r="M394" s="848"/>
    </row>
    <row r="395" spans="1:13" s="5" customFormat="1" ht="13.5">
      <c r="A395" s="265"/>
      <c r="B395" s="523" t="s">
        <v>477</v>
      </c>
      <c r="C395" s="523"/>
      <c r="D395" s="3"/>
      <c r="E395" s="88"/>
      <c r="F395" s="3"/>
      <c r="G395" s="606"/>
      <c r="H395" s="606"/>
      <c r="I395" s="472"/>
      <c r="J395" s="472"/>
      <c r="K395" s="472"/>
      <c r="M395" s="848"/>
    </row>
    <row r="396" spans="1:13" s="5" customFormat="1" ht="14.25" customHeight="1">
      <c r="A396" s="605" t="s">
        <v>94</v>
      </c>
      <c r="B396" s="265"/>
      <c r="C396" s="57" t="s">
        <v>900</v>
      </c>
      <c r="D396" s="3">
        <v>44</v>
      </c>
      <c r="E396" s="20" t="s">
        <v>42</v>
      </c>
      <c r="F396" s="6">
        <v>1</v>
      </c>
      <c r="G396" s="333">
        <v>44.092</v>
      </c>
      <c r="H396" s="333">
        <v>20</v>
      </c>
      <c r="I396" s="333">
        <v>56</v>
      </c>
      <c r="J396" s="333">
        <v>2520</v>
      </c>
      <c r="K396" s="333">
        <v>1143</v>
      </c>
      <c r="M396" s="846">
        <v>39.7215</v>
      </c>
    </row>
    <row r="397" spans="1:13" s="5" customFormat="1" ht="14.25" customHeight="1">
      <c r="A397" s="605" t="s">
        <v>94</v>
      </c>
      <c r="B397" s="265"/>
      <c r="C397" s="44" t="s">
        <v>901</v>
      </c>
      <c r="D397" s="131">
        <v>44</v>
      </c>
      <c r="E397" s="19" t="s">
        <v>43</v>
      </c>
      <c r="F397" s="7">
        <v>1</v>
      </c>
      <c r="G397" s="245">
        <v>44.092</v>
      </c>
      <c r="H397" s="245">
        <v>20</v>
      </c>
      <c r="I397" s="245">
        <v>56</v>
      </c>
      <c r="J397" s="245">
        <v>2520</v>
      </c>
      <c r="K397" s="245">
        <v>1143</v>
      </c>
      <c r="M397" s="846">
        <v>45.045</v>
      </c>
    </row>
    <row r="398" spans="1:13" s="5" customFormat="1" ht="14.25" customHeight="1">
      <c r="A398" s="265"/>
      <c r="B398" s="265"/>
      <c r="C398" s="45"/>
      <c r="D398" s="3"/>
      <c r="E398" s="175"/>
      <c r="F398" s="3"/>
      <c r="G398" s="269"/>
      <c r="H398" s="269"/>
      <c r="I398" s="269"/>
      <c r="J398" s="269"/>
      <c r="K398" s="269"/>
      <c r="M398" s="848"/>
    </row>
    <row r="399" spans="1:13" s="1" customFormat="1" ht="14.25" customHeight="1">
      <c r="A399" s="295" t="s">
        <v>191</v>
      </c>
      <c r="B399" s="11"/>
      <c r="C399" s="12"/>
      <c r="D399" s="47"/>
      <c r="E399" s="48"/>
      <c r="F399" s="2"/>
      <c r="G399" s="36"/>
      <c r="H399" s="36"/>
      <c r="I399" s="36"/>
      <c r="J399" s="36"/>
      <c r="K399" s="36"/>
      <c r="M399" s="843"/>
    </row>
    <row r="400" spans="1:13" s="1" customFormat="1" ht="14.25" customHeight="1">
      <c r="A400" s="45" t="s">
        <v>9</v>
      </c>
      <c r="B400" s="49" t="s">
        <v>192</v>
      </c>
      <c r="C400" s="34"/>
      <c r="D400" s="50"/>
      <c r="E400" s="31"/>
      <c r="F400" s="3"/>
      <c r="G400" s="9"/>
      <c r="H400" s="9"/>
      <c r="I400" s="9"/>
      <c r="J400" s="9"/>
      <c r="K400" s="9"/>
      <c r="M400" s="843"/>
    </row>
    <row r="401" spans="1:13" s="1" customFormat="1" ht="15.75">
      <c r="A401" s="295" t="s">
        <v>94</v>
      </c>
      <c r="B401" s="49"/>
      <c r="C401" s="60" t="s">
        <v>902</v>
      </c>
      <c r="D401" s="21">
        <v>50</v>
      </c>
      <c r="E401" s="175" t="s">
        <v>41</v>
      </c>
      <c r="F401" s="21">
        <v>1</v>
      </c>
      <c r="G401" s="23">
        <v>50</v>
      </c>
      <c r="H401" s="23">
        <v>22.6798</v>
      </c>
      <c r="I401" s="23">
        <v>56</v>
      </c>
      <c r="J401" s="223">
        <v>2856</v>
      </c>
      <c r="K401" s="9">
        <v>1295.8258</v>
      </c>
      <c r="M401" s="846">
        <v>58.925999999999995</v>
      </c>
    </row>
    <row r="402" spans="1:13" s="1" customFormat="1" ht="15.75">
      <c r="A402" s="295" t="s">
        <v>94</v>
      </c>
      <c r="B402" s="49"/>
      <c r="C402" s="130" t="s">
        <v>903</v>
      </c>
      <c r="D402" s="17">
        <v>50</v>
      </c>
      <c r="E402" s="355" t="s">
        <v>40</v>
      </c>
      <c r="F402" s="17">
        <v>1</v>
      </c>
      <c r="G402" s="132">
        <v>50</v>
      </c>
      <c r="H402" s="132">
        <v>22.6798</v>
      </c>
      <c r="I402" s="132">
        <v>56</v>
      </c>
      <c r="J402" s="224">
        <v>2856</v>
      </c>
      <c r="K402" s="133">
        <v>1295.8258</v>
      </c>
      <c r="M402" s="846">
        <v>48.636</v>
      </c>
    </row>
    <row r="403" spans="1:13" s="1" customFormat="1" ht="12" customHeight="1">
      <c r="A403" s="122"/>
      <c r="B403" s="43"/>
      <c r="C403" s="45"/>
      <c r="D403" s="53"/>
      <c r="E403" s="128"/>
      <c r="F403" s="53"/>
      <c r="G403" s="129"/>
      <c r="H403" s="129"/>
      <c r="I403" s="129"/>
      <c r="J403" s="129"/>
      <c r="K403" s="129"/>
      <c r="M403" s="843"/>
    </row>
    <row r="404" spans="1:13" s="106" customFormat="1" ht="14.25" customHeight="1">
      <c r="A404" s="295" t="s">
        <v>150</v>
      </c>
      <c r="B404" s="11"/>
      <c r="C404" s="12"/>
      <c r="D404" s="47"/>
      <c r="E404" s="48"/>
      <c r="F404" s="2"/>
      <c r="G404" s="36"/>
      <c r="H404" s="36"/>
      <c r="I404" s="36"/>
      <c r="J404" s="36"/>
      <c r="K404" s="36"/>
      <c r="M404" s="847"/>
    </row>
    <row r="405" spans="1:13" s="5" customFormat="1" ht="14.25" customHeight="1">
      <c r="A405" s="45" t="s">
        <v>9</v>
      </c>
      <c r="B405" s="49" t="s">
        <v>180</v>
      </c>
      <c r="C405" s="34"/>
      <c r="D405" s="50"/>
      <c r="E405" s="31"/>
      <c r="F405" s="3"/>
      <c r="G405" s="9"/>
      <c r="H405" s="9"/>
      <c r="I405" s="9"/>
      <c r="J405" s="9"/>
      <c r="K405" s="9"/>
      <c r="M405" s="848"/>
    </row>
    <row r="406" spans="1:13" s="4" customFormat="1" ht="14.25" customHeight="1">
      <c r="A406" s="295" t="s">
        <v>94</v>
      </c>
      <c r="B406" s="49"/>
      <c r="C406" s="57" t="s">
        <v>904</v>
      </c>
      <c r="D406" s="21">
        <v>50</v>
      </c>
      <c r="E406" s="289" t="s">
        <v>42</v>
      </c>
      <c r="F406" s="6">
        <v>1</v>
      </c>
      <c r="G406" s="18">
        <v>50</v>
      </c>
      <c r="H406" s="18">
        <v>22.6798</v>
      </c>
      <c r="I406" s="18">
        <v>56</v>
      </c>
      <c r="J406" s="18">
        <v>2856</v>
      </c>
      <c r="K406" s="18">
        <v>1295.8258</v>
      </c>
      <c r="M406" s="846">
        <v>37.589999999999996</v>
      </c>
    </row>
    <row r="407" spans="1:13" s="4" customFormat="1" ht="14.25" customHeight="1">
      <c r="A407" s="295" t="s">
        <v>94</v>
      </c>
      <c r="B407" s="49"/>
      <c r="C407" s="44" t="s">
        <v>905</v>
      </c>
      <c r="D407" s="17">
        <v>50</v>
      </c>
      <c r="E407" s="250" t="s">
        <v>41</v>
      </c>
      <c r="F407" s="7">
        <v>1</v>
      </c>
      <c r="G407" s="8">
        <v>50</v>
      </c>
      <c r="H407" s="8">
        <v>22.6798</v>
      </c>
      <c r="I407" s="8">
        <v>56</v>
      </c>
      <c r="J407" s="8">
        <v>2856</v>
      </c>
      <c r="K407" s="8">
        <v>1295.8258</v>
      </c>
      <c r="M407" s="846">
        <v>40.771499999999996</v>
      </c>
    </row>
    <row r="408" spans="1:13" s="1" customFormat="1" ht="12" customHeight="1">
      <c r="A408" s="105"/>
      <c r="B408" s="43"/>
      <c r="C408" s="10"/>
      <c r="D408" s="50"/>
      <c r="E408" s="32"/>
      <c r="F408" s="3"/>
      <c r="G408" s="9"/>
      <c r="H408" s="9"/>
      <c r="I408" s="9"/>
      <c r="J408" s="9"/>
      <c r="K408" s="9"/>
      <c r="M408" s="843"/>
    </row>
    <row r="409" spans="1:13" s="1" customFormat="1" ht="14.25" customHeight="1">
      <c r="A409" s="258" t="s">
        <v>438</v>
      </c>
      <c r="B409" s="43"/>
      <c r="C409" s="10"/>
      <c r="D409" s="50"/>
      <c r="E409" s="32"/>
      <c r="F409" s="3"/>
      <c r="G409" s="9"/>
      <c r="H409" s="9"/>
      <c r="I409" s="9"/>
      <c r="J409" s="9"/>
      <c r="K409" s="9"/>
      <c r="M409" s="843"/>
    </row>
    <row r="410" spans="1:13" s="1" customFormat="1" ht="14.25" customHeight="1">
      <c r="A410" s="105"/>
      <c r="B410" s="49" t="s">
        <v>439</v>
      </c>
      <c r="D410" s="260"/>
      <c r="E410" s="267"/>
      <c r="F410" s="268"/>
      <c r="G410" s="633"/>
      <c r="H410" s="633"/>
      <c r="I410" s="633"/>
      <c r="J410" s="633"/>
      <c r="K410" s="633"/>
      <c r="M410" s="843"/>
    </row>
    <row r="411" spans="1:13" s="1" customFormat="1" ht="14.25" customHeight="1">
      <c r="A411" s="258" t="s">
        <v>94</v>
      </c>
      <c r="B411" s="43"/>
      <c r="C411" s="822" t="s">
        <v>906</v>
      </c>
      <c r="D411" s="21">
        <v>50</v>
      </c>
      <c r="E411" s="20" t="s">
        <v>40</v>
      </c>
      <c r="F411" s="3">
        <v>1</v>
      </c>
      <c r="G411" s="635">
        <v>50</v>
      </c>
      <c r="H411" s="639">
        <v>22.6798</v>
      </c>
      <c r="I411" s="635">
        <v>56</v>
      </c>
      <c r="J411" s="639">
        <v>2856</v>
      </c>
      <c r="K411" s="635">
        <v>1295.8258</v>
      </c>
      <c r="M411" s="846">
        <v>18.101999999999997</v>
      </c>
    </row>
    <row r="412" spans="1:13" s="1" customFormat="1" ht="14.25" customHeight="1">
      <c r="A412" s="258" t="s">
        <v>94</v>
      </c>
      <c r="B412" s="43"/>
      <c r="C412" s="807" t="s">
        <v>907</v>
      </c>
      <c r="D412" s="17">
        <v>50</v>
      </c>
      <c r="E412" s="19" t="s">
        <v>41</v>
      </c>
      <c r="F412" s="131">
        <v>1</v>
      </c>
      <c r="G412" s="500">
        <v>50</v>
      </c>
      <c r="H412" s="502">
        <v>22.6798</v>
      </c>
      <c r="I412" s="500">
        <v>56</v>
      </c>
      <c r="J412" s="502">
        <v>2856</v>
      </c>
      <c r="K412" s="500">
        <v>1295.8258</v>
      </c>
      <c r="M412" s="846">
        <v>21.2835</v>
      </c>
    </row>
    <row r="413" spans="1:13" s="1" customFormat="1" ht="12.75">
      <c r="A413" s="105"/>
      <c r="B413" s="43"/>
      <c r="C413" s="10"/>
      <c r="D413" s="50"/>
      <c r="E413" s="32"/>
      <c r="F413" s="3"/>
      <c r="G413" s="9"/>
      <c r="H413" s="9"/>
      <c r="I413" s="9"/>
      <c r="J413" s="9"/>
      <c r="K413" s="9"/>
      <c r="M413" s="843"/>
    </row>
    <row r="414" spans="1:13" s="106" customFormat="1" ht="14.25" customHeight="1">
      <c r="A414" s="295" t="s">
        <v>334</v>
      </c>
      <c r="B414" s="11"/>
      <c r="C414" s="12"/>
      <c r="D414" s="47"/>
      <c r="E414" s="48"/>
      <c r="F414" s="2"/>
      <c r="G414" s="36"/>
      <c r="H414" s="36"/>
      <c r="I414" s="36"/>
      <c r="J414" s="36"/>
      <c r="K414" s="36"/>
      <c r="M414" s="847"/>
    </row>
    <row r="415" spans="1:13" s="5" customFormat="1" ht="14.25" customHeight="1">
      <c r="A415" s="45" t="s">
        <v>9</v>
      </c>
      <c r="B415" s="49" t="s">
        <v>547</v>
      </c>
      <c r="C415" s="34"/>
      <c r="D415" s="50"/>
      <c r="E415" s="31"/>
      <c r="F415" s="3"/>
      <c r="G415" s="9"/>
      <c r="H415" s="9"/>
      <c r="I415" s="9"/>
      <c r="J415" s="9"/>
      <c r="K415" s="9"/>
      <c r="M415" s="848"/>
    </row>
    <row r="416" spans="1:13" s="4" customFormat="1" ht="14.25" customHeight="1">
      <c r="A416" s="295" t="s">
        <v>94</v>
      </c>
      <c r="B416" s="49"/>
      <c r="C416" s="57" t="s">
        <v>908</v>
      </c>
      <c r="D416" s="288">
        <v>50</v>
      </c>
      <c r="E416" s="289" t="s">
        <v>42</v>
      </c>
      <c r="F416" s="6">
        <v>1</v>
      </c>
      <c r="G416" s="18">
        <v>50</v>
      </c>
      <c r="H416" s="18">
        <v>22.6798</v>
      </c>
      <c r="I416" s="18">
        <v>56</v>
      </c>
      <c r="J416" s="18">
        <v>2856</v>
      </c>
      <c r="K416" s="18">
        <v>1295.8258</v>
      </c>
      <c r="M416" s="846">
        <v>23.1945</v>
      </c>
    </row>
    <row r="417" spans="1:13" s="4" customFormat="1" ht="14.25" customHeight="1">
      <c r="A417" s="295" t="s">
        <v>94</v>
      </c>
      <c r="B417" s="49"/>
      <c r="C417" s="44" t="s">
        <v>581</v>
      </c>
      <c r="D417" s="286">
        <v>50</v>
      </c>
      <c r="E417" s="250" t="s">
        <v>41</v>
      </c>
      <c r="F417" s="7">
        <v>1</v>
      </c>
      <c r="G417" s="8">
        <v>50</v>
      </c>
      <c r="H417" s="8">
        <v>22.6798</v>
      </c>
      <c r="I417" s="8">
        <v>56</v>
      </c>
      <c r="J417" s="8">
        <v>2856</v>
      </c>
      <c r="K417" s="8">
        <v>1295.8258</v>
      </c>
      <c r="M417" s="846">
        <v>25.9665</v>
      </c>
    </row>
    <row r="418" spans="1:13" s="5" customFormat="1" ht="12.75" customHeight="1" thickBot="1">
      <c r="A418" s="59"/>
      <c r="B418" s="125"/>
      <c r="C418" s="126"/>
      <c r="D418" s="81"/>
      <c r="E418" s="127"/>
      <c r="F418" s="83"/>
      <c r="G418" s="84"/>
      <c r="H418" s="84"/>
      <c r="I418" s="84"/>
      <c r="J418" s="84"/>
      <c r="K418" s="84"/>
      <c r="M418" s="848"/>
    </row>
    <row r="419" spans="1:13" s="5" customFormat="1" ht="11.25" customHeight="1" thickTop="1">
      <c r="A419" s="45"/>
      <c r="B419" s="49"/>
      <c r="C419" s="34"/>
      <c r="D419" s="50"/>
      <c r="E419" s="31"/>
      <c r="F419" s="3"/>
      <c r="G419" s="9"/>
      <c r="H419" s="9"/>
      <c r="I419" s="9"/>
      <c r="J419" s="9"/>
      <c r="K419" s="9"/>
      <c r="M419" s="848"/>
    </row>
    <row r="420" spans="1:13" s="1" customFormat="1" ht="20.25" customHeight="1">
      <c r="A420" s="41" t="s">
        <v>766</v>
      </c>
      <c r="B420" s="42"/>
      <c r="C420" s="123"/>
      <c r="D420" s="113"/>
      <c r="E420" s="124"/>
      <c r="F420" s="25"/>
      <c r="G420" s="26"/>
      <c r="H420" s="26"/>
      <c r="I420" s="26"/>
      <c r="J420" s="26"/>
      <c r="K420" s="26"/>
      <c r="M420" s="843"/>
    </row>
    <row r="421" spans="1:13" s="1" customFormat="1" ht="9.75" customHeight="1">
      <c r="A421" s="105"/>
      <c r="B421" s="43"/>
      <c r="C421" s="10"/>
      <c r="D421" s="50"/>
      <c r="E421" s="32"/>
      <c r="F421" s="3"/>
      <c r="G421" s="9"/>
      <c r="H421" s="9"/>
      <c r="I421" s="9"/>
      <c r="J421" s="9"/>
      <c r="K421" s="9"/>
      <c r="M421" s="843"/>
    </row>
    <row r="422" spans="1:13" s="106" customFormat="1" ht="14.25" customHeight="1">
      <c r="A422" s="295" t="s">
        <v>149</v>
      </c>
      <c r="B422" s="11"/>
      <c r="C422" s="12"/>
      <c r="D422" s="47"/>
      <c r="E422" s="48"/>
      <c r="F422" s="2"/>
      <c r="G422" s="36"/>
      <c r="H422" s="36"/>
      <c r="I422" s="36"/>
      <c r="J422" s="36"/>
      <c r="K422" s="36"/>
      <c r="M422" s="847"/>
    </row>
    <row r="423" spans="1:13" s="5" customFormat="1" ht="14.25" customHeight="1">
      <c r="A423" s="45" t="s">
        <v>9</v>
      </c>
      <c r="B423" s="49" t="s">
        <v>109</v>
      </c>
      <c r="C423" s="34"/>
      <c r="D423" s="50"/>
      <c r="E423" s="31"/>
      <c r="F423" s="3"/>
      <c r="G423" s="9"/>
      <c r="H423" s="9"/>
      <c r="I423" s="9"/>
      <c r="J423" s="9"/>
      <c r="K423" s="9"/>
      <c r="M423" s="848"/>
    </row>
    <row r="424" spans="1:13" s="5" customFormat="1" ht="14.25" customHeight="1">
      <c r="A424" s="295" t="s">
        <v>94</v>
      </c>
      <c r="B424" s="49"/>
      <c r="C424" s="57" t="s">
        <v>909</v>
      </c>
      <c r="D424" s="288">
        <v>25</v>
      </c>
      <c r="E424" s="289" t="s">
        <v>38</v>
      </c>
      <c r="F424" s="6">
        <v>1</v>
      </c>
      <c r="G424" s="18">
        <v>25</v>
      </c>
      <c r="H424" s="18">
        <v>11.3399</v>
      </c>
      <c r="I424" s="18">
        <v>80</v>
      </c>
      <c r="J424" s="18">
        <v>2550</v>
      </c>
      <c r="K424" s="18">
        <v>1156.9873</v>
      </c>
      <c r="M424" s="846">
        <v>21.105</v>
      </c>
    </row>
    <row r="425" spans="1:13" s="5" customFormat="1" ht="14.25" customHeight="1">
      <c r="A425" s="295" t="s">
        <v>94</v>
      </c>
      <c r="B425" s="49"/>
      <c r="C425" s="57" t="s">
        <v>910</v>
      </c>
      <c r="D425" s="288">
        <v>50</v>
      </c>
      <c r="E425" s="289" t="s">
        <v>40</v>
      </c>
      <c r="F425" s="6">
        <v>1</v>
      </c>
      <c r="G425" s="18">
        <v>50</v>
      </c>
      <c r="H425" s="18">
        <v>22.6798</v>
      </c>
      <c r="I425" s="18">
        <v>56</v>
      </c>
      <c r="J425" s="18">
        <v>2856</v>
      </c>
      <c r="K425" s="18">
        <v>1295.8258</v>
      </c>
      <c r="M425" s="846">
        <v>39.0495</v>
      </c>
    </row>
    <row r="426" spans="1:13" s="4" customFormat="1" ht="14.25" customHeight="1">
      <c r="A426" s="295" t="s">
        <v>94</v>
      </c>
      <c r="B426" s="49"/>
      <c r="C426" s="44" t="s">
        <v>911</v>
      </c>
      <c r="D426" s="286">
        <v>50</v>
      </c>
      <c r="E426" s="250" t="s">
        <v>41</v>
      </c>
      <c r="F426" s="7">
        <v>1</v>
      </c>
      <c r="G426" s="8">
        <v>50</v>
      </c>
      <c r="H426" s="8">
        <v>22.6798</v>
      </c>
      <c r="I426" s="8">
        <v>56</v>
      </c>
      <c r="J426" s="8">
        <v>2856</v>
      </c>
      <c r="K426" s="8">
        <v>1295.8258</v>
      </c>
      <c r="M426" s="846">
        <v>44.646</v>
      </c>
    </row>
    <row r="427" spans="1:13" s="4" customFormat="1" ht="14.25" customHeight="1">
      <c r="A427" s="45"/>
      <c r="B427" s="49"/>
      <c r="C427" s="45"/>
      <c r="D427" s="334"/>
      <c r="E427" s="175"/>
      <c r="F427" s="3"/>
      <c r="G427" s="9"/>
      <c r="H427" s="9"/>
      <c r="I427" s="9"/>
      <c r="J427" s="9"/>
      <c r="K427" s="9"/>
      <c r="M427" s="849"/>
    </row>
    <row r="428" spans="1:13" s="106" customFormat="1" ht="14.25" customHeight="1">
      <c r="A428" s="39" t="s">
        <v>148</v>
      </c>
      <c r="B428" s="11"/>
      <c r="C428" s="12"/>
      <c r="D428" s="47"/>
      <c r="E428" s="48"/>
      <c r="F428" s="2"/>
      <c r="G428" s="36"/>
      <c r="H428" s="36"/>
      <c r="I428" s="36"/>
      <c r="J428" s="36"/>
      <c r="K428" s="36"/>
      <c r="M428" s="847"/>
    </row>
    <row r="429" spans="1:13" s="5" customFormat="1" ht="14.25" customHeight="1">
      <c r="A429" s="45" t="s">
        <v>9</v>
      </c>
      <c r="B429" s="49" t="s">
        <v>181</v>
      </c>
      <c r="C429" s="34"/>
      <c r="D429" s="50"/>
      <c r="E429" s="31"/>
      <c r="F429" s="3"/>
      <c r="G429" s="9"/>
      <c r="H429" s="9"/>
      <c r="I429" s="9"/>
      <c r="J429" s="9"/>
      <c r="K429" s="9"/>
      <c r="M429" s="848"/>
    </row>
    <row r="430" spans="1:13" s="5" customFormat="1" ht="14.25" customHeight="1">
      <c r="A430" s="39" t="s">
        <v>94</v>
      </c>
      <c r="B430" s="49"/>
      <c r="C430" s="57" t="s">
        <v>912</v>
      </c>
      <c r="D430" s="288">
        <v>50</v>
      </c>
      <c r="E430" s="289" t="s">
        <v>40</v>
      </c>
      <c r="F430" s="6">
        <v>1</v>
      </c>
      <c r="G430" s="18">
        <v>50</v>
      </c>
      <c r="H430" s="18">
        <v>22.6798</v>
      </c>
      <c r="I430" s="18">
        <v>56</v>
      </c>
      <c r="J430" s="18">
        <v>2856</v>
      </c>
      <c r="K430" s="18">
        <v>1295.8258</v>
      </c>
      <c r="M430" s="846">
        <v>25.756500000000003</v>
      </c>
    </row>
    <row r="431" spans="1:13" s="5" customFormat="1" ht="14.25" customHeight="1">
      <c r="A431" s="39" t="s">
        <v>94</v>
      </c>
      <c r="B431" s="49"/>
      <c r="C431" s="44" t="s">
        <v>913</v>
      </c>
      <c r="D431" s="286">
        <v>50</v>
      </c>
      <c r="E431" s="250" t="s">
        <v>39</v>
      </c>
      <c r="F431" s="7">
        <v>1</v>
      </c>
      <c r="G431" s="8">
        <v>50</v>
      </c>
      <c r="H431" s="8">
        <v>22.6798</v>
      </c>
      <c r="I431" s="8">
        <v>56</v>
      </c>
      <c r="J431" s="8">
        <v>2856</v>
      </c>
      <c r="K431" s="8">
        <v>1295.8258</v>
      </c>
      <c r="M431" s="846">
        <v>30.869999999999997</v>
      </c>
    </row>
    <row r="432" spans="1:13" s="5" customFormat="1" ht="14.25" customHeight="1">
      <c r="A432" s="45"/>
      <c r="B432" s="49"/>
      <c r="C432" s="45"/>
      <c r="D432" s="334"/>
      <c r="E432" s="175"/>
      <c r="F432" s="3"/>
      <c r="G432" s="9"/>
      <c r="H432" s="9"/>
      <c r="I432" s="9"/>
      <c r="J432" s="9"/>
      <c r="K432" s="9"/>
      <c r="M432" s="848"/>
    </row>
    <row r="433" spans="1:13" s="106" customFormat="1" ht="14.25" customHeight="1">
      <c r="A433" s="39" t="s">
        <v>147</v>
      </c>
      <c r="B433" s="11"/>
      <c r="C433" s="12"/>
      <c r="D433" s="47"/>
      <c r="E433" s="48"/>
      <c r="F433" s="2"/>
      <c r="G433" s="36"/>
      <c r="H433" s="36"/>
      <c r="I433" s="36"/>
      <c r="J433" s="36"/>
      <c r="K433" s="36"/>
      <c r="M433" s="847"/>
    </row>
    <row r="434" spans="1:13" s="5" customFormat="1" ht="14.25" customHeight="1">
      <c r="A434" s="45" t="s">
        <v>9</v>
      </c>
      <c r="B434" s="49" t="s">
        <v>107</v>
      </c>
      <c r="C434" s="34"/>
      <c r="D434" s="50"/>
      <c r="E434" s="31"/>
      <c r="F434" s="3"/>
      <c r="G434" s="9"/>
      <c r="H434" s="9"/>
      <c r="I434" s="9"/>
      <c r="J434" s="9"/>
      <c r="K434" s="9"/>
      <c r="M434" s="848"/>
    </row>
    <row r="435" spans="1:13" s="5" customFormat="1" ht="14.25" customHeight="1">
      <c r="A435" s="39" t="s">
        <v>94</v>
      </c>
      <c r="B435" s="49"/>
      <c r="C435" s="57" t="s">
        <v>915</v>
      </c>
      <c r="D435" s="288">
        <v>50</v>
      </c>
      <c r="E435" s="289" t="s">
        <v>42</v>
      </c>
      <c r="F435" s="6">
        <v>1</v>
      </c>
      <c r="G435" s="18">
        <v>50</v>
      </c>
      <c r="H435" s="18">
        <v>22.6798</v>
      </c>
      <c r="I435" s="18">
        <v>56</v>
      </c>
      <c r="J435" s="18">
        <v>2856</v>
      </c>
      <c r="K435" s="18">
        <v>1295.8258</v>
      </c>
      <c r="M435" s="846">
        <v>20.4435</v>
      </c>
    </row>
    <row r="436" spans="1:13" s="5" customFormat="1" ht="14.25" customHeight="1">
      <c r="A436" s="39" t="s">
        <v>94</v>
      </c>
      <c r="B436" s="49"/>
      <c r="C436" s="44" t="s">
        <v>914</v>
      </c>
      <c r="D436" s="286">
        <v>50</v>
      </c>
      <c r="E436" s="250" t="s">
        <v>41</v>
      </c>
      <c r="F436" s="7">
        <v>1</v>
      </c>
      <c r="G436" s="8">
        <v>50</v>
      </c>
      <c r="H436" s="8">
        <v>22.6798</v>
      </c>
      <c r="I436" s="8">
        <v>56</v>
      </c>
      <c r="J436" s="8">
        <v>2856</v>
      </c>
      <c r="K436" s="8">
        <v>1295.8258</v>
      </c>
      <c r="M436" s="846">
        <v>23.383499999999998</v>
      </c>
    </row>
    <row r="437" spans="1:13" s="1" customFormat="1" ht="14.25" customHeight="1">
      <c r="A437" s="105"/>
      <c r="B437" s="43"/>
      <c r="C437" s="10"/>
      <c r="D437" s="50"/>
      <c r="E437" s="32"/>
      <c r="F437" s="3"/>
      <c r="G437" s="9"/>
      <c r="H437" s="9"/>
      <c r="I437" s="9"/>
      <c r="J437" s="9"/>
      <c r="K437" s="9"/>
      <c r="M437" s="843"/>
    </row>
    <row r="438" spans="1:13" s="5" customFormat="1" ht="15.75">
      <c r="A438" s="257" t="s">
        <v>428</v>
      </c>
      <c r="B438" s="49"/>
      <c r="C438" s="45"/>
      <c r="D438" s="3"/>
      <c r="E438" s="10"/>
      <c r="F438" s="3"/>
      <c r="G438" s="165"/>
      <c r="H438" s="165"/>
      <c r="I438" s="165"/>
      <c r="J438" s="165"/>
      <c r="K438" s="165"/>
      <c r="M438" s="848"/>
    </row>
    <row r="439" spans="1:13" s="5" customFormat="1" ht="14.25" customHeight="1">
      <c r="A439" s="45" t="s">
        <v>9</v>
      </c>
      <c r="B439" s="49" t="s">
        <v>193</v>
      </c>
      <c r="C439" s="34"/>
      <c r="D439" s="50"/>
      <c r="E439" s="31"/>
      <c r="F439" s="3"/>
      <c r="G439" s="9"/>
      <c r="H439" s="9"/>
      <c r="I439" s="9"/>
      <c r="J439" s="9"/>
      <c r="K439" s="9"/>
      <c r="M439" s="848"/>
    </row>
    <row r="440" spans="1:13" s="5" customFormat="1" ht="14.25" customHeight="1">
      <c r="A440" s="257" t="s">
        <v>94</v>
      </c>
      <c r="B440" s="49"/>
      <c r="C440" s="57" t="s">
        <v>916</v>
      </c>
      <c r="D440" s="288">
        <v>50</v>
      </c>
      <c r="E440" s="289" t="s">
        <v>42</v>
      </c>
      <c r="F440" s="6">
        <v>1</v>
      </c>
      <c r="G440" s="18">
        <v>50</v>
      </c>
      <c r="H440" s="18">
        <v>22.6798</v>
      </c>
      <c r="I440" s="18">
        <v>56</v>
      </c>
      <c r="J440" s="18">
        <v>2856</v>
      </c>
      <c r="K440" s="18">
        <v>1295.8258</v>
      </c>
      <c r="M440" s="846">
        <v>13.314</v>
      </c>
    </row>
    <row r="441" spans="1:13" s="5" customFormat="1" ht="14.25" customHeight="1">
      <c r="A441" s="257" t="s">
        <v>94</v>
      </c>
      <c r="B441" s="49"/>
      <c r="C441" s="44" t="s">
        <v>917</v>
      </c>
      <c r="D441" s="286">
        <v>50</v>
      </c>
      <c r="E441" s="250" t="s">
        <v>41</v>
      </c>
      <c r="F441" s="7">
        <v>1</v>
      </c>
      <c r="G441" s="8">
        <v>50</v>
      </c>
      <c r="H441" s="8">
        <v>22.6798</v>
      </c>
      <c r="I441" s="8">
        <v>56</v>
      </c>
      <c r="J441" s="8">
        <v>2856</v>
      </c>
      <c r="K441" s="8">
        <v>1295.8258</v>
      </c>
      <c r="M441" s="846">
        <v>17.052</v>
      </c>
    </row>
    <row r="442" spans="1:13" s="5" customFormat="1" ht="14.25" customHeight="1">
      <c r="A442" s="45"/>
      <c r="B442" s="49"/>
      <c r="C442" s="45"/>
      <c r="D442" s="3"/>
      <c r="E442" s="10"/>
      <c r="F442" s="3"/>
      <c r="G442" s="9"/>
      <c r="H442" s="9"/>
      <c r="I442" s="9"/>
      <c r="J442" s="9"/>
      <c r="K442" s="9"/>
      <c r="M442" s="848"/>
    </row>
    <row r="443" spans="1:13" s="106" customFormat="1" ht="14.25" customHeight="1">
      <c r="A443" s="295" t="s">
        <v>151</v>
      </c>
      <c r="B443" s="11"/>
      <c r="C443" s="12"/>
      <c r="D443" s="47"/>
      <c r="E443" s="48"/>
      <c r="F443" s="2"/>
      <c r="G443" s="36"/>
      <c r="H443" s="36"/>
      <c r="I443" s="36"/>
      <c r="J443" s="36"/>
      <c r="K443" s="36"/>
      <c r="M443" s="847"/>
    </row>
    <row r="444" spans="1:13" s="5" customFormat="1" ht="14.25" customHeight="1">
      <c r="A444" s="45" t="s">
        <v>9</v>
      </c>
      <c r="B444" s="49" t="s">
        <v>106</v>
      </c>
      <c r="C444" s="34"/>
      <c r="D444" s="50"/>
      <c r="E444" s="31"/>
      <c r="F444" s="3"/>
      <c r="G444" s="9"/>
      <c r="H444" s="9"/>
      <c r="I444" s="9"/>
      <c r="J444" s="9"/>
      <c r="K444" s="9"/>
      <c r="M444" s="848"/>
    </row>
    <row r="445" spans="1:13" s="4" customFormat="1" ht="14.25" customHeight="1">
      <c r="A445" s="295" t="s">
        <v>94</v>
      </c>
      <c r="B445" s="49"/>
      <c r="C445" s="57" t="s">
        <v>918</v>
      </c>
      <c r="D445" s="288">
        <v>10</v>
      </c>
      <c r="E445" s="289" t="s">
        <v>62</v>
      </c>
      <c r="F445" s="6">
        <v>2</v>
      </c>
      <c r="G445" s="18">
        <v>10</v>
      </c>
      <c r="H445" s="18">
        <v>4.54</v>
      </c>
      <c r="I445" s="18">
        <v>64</v>
      </c>
      <c r="J445" s="18">
        <v>1408</v>
      </c>
      <c r="K445" s="18">
        <v>638.66</v>
      </c>
      <c r="M445" s="846">
        <v>16.810500000000005</v>
      </c>
    </row>
    <row r="446" spans="1:13" s="4" customFormat="1" ht="14.25" customHeight="1">
      <c r="A446" s="295" t="s">
        <v>94</v>
      </c>
      <c r="B446" s="49"/>
      <c r="C446" s="44" t="s">
        <v>919</v>
      </c>
      <c r="D446" s="286">
        <v>43</v>
      </c>
      <c r="E446" s="250" t="s">
        <v>62</v>
      </c>
      <c r="F446" s="7">
        <v>1</v>
      </c>
      <c r="G446" s="8">
        <v>43</v>
      </c>
      <c r="H446" s="8">
        <v>19.5046</v>
      </c>
      <c r="I446" s="8">
        <v>56</v>
      </c>
      <c r="J446" s="8">
        <v>2464</v>
      </c>
      <c r="K446" s="8">
        <v>1118</v>
      </c>
      <c r="M446" s="846">
        <v>46.578</v>
      </c>
    </row>
    <row r="447" spans="1:13" s="4" customFormat="1" ht="14.25" customHeight="1">
      <c r="A447" s="45"/>
      <c r="B447" s="49"/>
      <c r="C447" s="45"/>
      <c r="D447" s="334"/>
      <c r="E447" s="175"/>
      <c r="F447" s="3"/>
      <c r="G447" s="9"/>
      <c r="H447" s="9"/>
      <c r="I447" s="9"/>
      <c r="J447" s="9"/>
      <c r="K447" s="9"/>
      <c r="M447" s="849"/>
    </row>
    <row r="448" spans="1:13" s="4" customFormat="1" ht="14.25" customHeight="1">
      <c r="A448" s="295" t="s">
        <v>781</v>
      </c>
      <c r="B448" s="707"/>
      <c r="C448" s="708"/>
      <c r="D448" s="47"/>
      <c r="E448" s="48"/>
      <c r="F448" s="2"/>
      <c r="G448" s="218"/>
      <c r="H448" s="218"/>
      <c r="I448" s="218"/>
      <c r="J448" s="218"/>
      <c r="K448" s="218"/>
      <c r="M448" s="849"/>
    </row>
    <row r="449" spans="1:13" s="4" customFormat="1" ht="14.25" customHeight="1">
      <c r="A449" s="45" t="s">
        <v>9</v>
      </c>
      <c r="B449" s="49" t="s">
        <v>582</v>
      </c>
      <c r="C449" s="34"/>
      <c r="D449" s="50"/>
      <c r="E449" s="31"/>
      <c r="F449" s="3"/>
      <c r="G449" s="165"/>
      <c r="H449" s="165"/>
      <c r="I449" s="165"/>
      <c r="J449" s="165"/>
      <c r="K449" s="165"/>
      <c r="M449" s="849"/>
    </row>
    <row r="450" spans="1:13" s="4" customFormat="1" ht="14.25" customHeight="1">
      <c r="A450" s="295" t="s">
        <v>94</v>
      </c>
      <c r="B450" s="49"/>
      <c r="C450" s="823" t="s">
        <v>583</v>
      </c>
      <c r="D450" s="286">
        <v>10</v>
      </c>
      <c r="E450" s="250" t="s">
        <v>62</v>
      </c>
      <c r="F450" s="7">
        <v>2</v>
      </c>
      <c r="G450" s="166">
        <v>10</v>
      </c>
      <c r="H450" s="166">
        <v>4.54</v>
      </c>
      <c r="I450" s="166">
        <v>64</v>
      </c>
      <c r="J450" s="166">
        <v>1408</v>
      </c>
      <c r="K450" s="166">
        <v>638.66</v>
      </c>
      <c r="M450" s="846">
        <v>20.874000000000002</v>
      </c>
    </row>
    <row r="451" spans="1:13" s="5" customFormat="1" ht="14.25" customHeight="1" thickBot="1">
      <c r="A451" s="59"/>
      <c r="B451" s="125"/>
      <c r="C451" s="126"/>
      <c r="D451" s="81"/>
      <c r="E451" s="127"/>
      <c r="F451" s="83"/>
      <c r="G451" s="84"/>
      <c r="H451" s="84"/>
      <c r="I451" s="84"/>
      <c r="J451" s="84"/>
      <c r="K451" s="84"/>
      <c r="M451" s="848"/>
    </row>
    <row r="452" spans="1:13" s="5" customFormat="1" ht="14.25" customHeight="1" thickTop="1">
      <c r="A452" s="45"/>
      <c r="B452" s="49"/>
      <c r="C452" s="34"/>
      <c r="D452" s="50"/>
      <c r="E452" s="31"/>
      <c r="F452" s="3"/>
      <c r="G452" s="9"/>
      <c r="H452" s="9"/>
      <c r="I452" s="9"/>
      <c r="J452" s="9"/>
      <c r="K452" s="9"/>
      <c r="M452" s="848"/>
    </row>
    <row r="453" spans="1:13" s="1" customFormat="1" ht="14.25" customHeight="1">
      <c r="A453" s="41" t="s">
        <v>48</v>
      </c>
      <c r="B453" s="42"/>
      <c r="C453" s="24"/>
      <c r="D453" s="113"/>
      <c r="E453" s="52"/>
      <c r="F453" s="25"/>
      <c r="G453" s="26"/>
      <c r="H453" s="26"/>
      <c r="I453" s="26"/>
      <c r="J453" s="26"/>
      <c r="K453" s="26"/>
      <c r="M453" s="843"/>
    </row>
    <row r="454" spans="1:13" s="1" customFormat="1" ht="12" customHeight="1">
      <c r="A454" s="105"/>
      <c r="B454" s="43"/>
      <c r="C454" s="27"/>
      <c r="D454" s="38"/>
      <c r="E454" s="51"/>
      <c r="F454" s="28"/>
      <c r="G454" s="29"/>
      <c r="H454" s="29"/>
      <c r="I454" s="29"/>
      <c r="J454" s="29"/>
      <c r="K454" s="29"/>
      <c r="M454" s="843"/>
    </row>
    <row r="455" spans="1:13" s="5" customFormat="1" ht="6" customHeight="1">
      <c r="A455" s="45"/>
      <c r="B455" s="49"/>
      <c r="C455" s="34"/>
      <c r="D455" s="50"/>
      <c r="E455" s="31"/>
      <c r="F455" s="3"/>
      <c r="G455" s="9"/>
      <c r="H455" s="9"/>
      <c r="I455" s="9"/>
      <c r="J455" s="9"/>
      <c r="K455" s="9"/>
      <c r="M455" s="848"/>
    </row>
    <row r="456" spans="1:13" s="106" customFormat="1" ht="14.25" customHeight="1">
      <c r="A456" s="39" t="s">
        <v>782</v>
      </c>
      <c r="B456" s="707"/>
      <c r="C456" s="708"/>
      <c r="D456" s="709"/>
      <c r="E456" s="48"/>
      <c r="F456" s="2"/>
      <c r="G456" s="36"/>
      <c r="H456" s="36"/>
      <c r="I456" s="36"/>
      <c r="J456" s="36"/>
      <c r="K456" s="36"/>
      <c r="M456" s="847"/>
    </row>
    <row r="457" spans="1:13" s="5" customFormat="1" ht="14.25" customHeight="1">
      <c r="A457" s="45" t="s">
        <v>9</v>
      </c>
      <c r="B457" s="49" t="s">
        <v>110</v>
      </c>
      <c r="C457" s="34"/>
      <c r="D457" s="50"/>
      <c r="E457" s="31"/>
      <c r="F457" s="3"/>
      <c r="G457" s="9"/>
      <c r="H457" s="9"/>
      <c r="I457" s="9"/>
      <c r="J457" s="9"/>
      <c r="K457" s="9"/>
      <c r="M457" s="848"/>
    </row>
    <row r="458" spans="1:13" s="5" customFormat="1" ht="14.25" customHeight="1">
      <c r="A458" s="39" t="s">
        <v>94</v>
      </c>
      <c r="C458" s="60" t="s">
        <v>920</v>
      </c>
      <c r="D458" s="288">
        <v>25</v>
      </c>
      <c r="E458" s="289" t="s">
        <v>213</v>
      </c>
      <c r="F458" s="3">
        <v>1</v>
      </c>
      <c r="G458" s="164">
        <v>25</v>
      </c>
      <c r="H458" s="165">
        <v>11.3399</v>
      </c>
      <c r="I458" s="164">
        <v>70</v>
      </c>
      <c r="J458" s="165">
        <v>1785</v>
      </c>
      <c r="K458" s="164">
        <v>809.8911</v>
      </c>
      <c r="M458" s="846">
        <v>43.2915</v>
      </c>
    </row>
    <row r="459" spans="1:13" s="5" customFormat="1" ht="14.25" customHeight="1">
      <c r="A459" s="39" t="s">
        <v>94</v>
      </c>
      <c r="C459" s="832" t="s">
        <v>921</v>
      </c>
      <c r="D459" s="286">
        <v>25</v>
      </c>
      <c r="E459" s="250" t="s">
        <v>214</v>
      </c>
      <c r="F459" s="7">
        <v>1</v>
      </c>
      <c r="G459" s="8">
        <v>25</v>
      </c>
      <c r="H459" s="8">
        <v>11.3399</v>
      </c>
      <c r="I459" s="8">
        <v>70</v>
      </c>
      <c r="J459" s="8">
        <v>1785</v>
      </c>
      <c r="K459" s="8">
        <v>809.8911</v>
      </c>
      <c r="M459" s="846">
        <v>48.100500000000004</v>
      </c>
    </row>
    <row r="460" spans="1:13" s="5" customFormat="1" ht="12" customHeight="1">
      <c r="A460" s="45"/>
      <c r="B460" s="49"/>
      <c r="C460" s="34"/>
      <c r="D460" s="50"/>
      <c r="E460" s="31"/>
      <c r="F460" s="3"/>
      <c r="G460" s="9"/>
      <c r="H460" s="9"/>
      <c r="I460" s="9"/>
      <c r="J460" s="9"/>
      <c r="K460" s="9"/>
      <c r="M460" s="848"/>
    </row>
    <row r="461" spans="1:13" s="1" customFormat="1" ht="14.25" customHeight="1">
      <c r="A461" s="39" t="s">
        <v>258</v>
      </c>
      <c r="B461" s="11"/>
      <c r="C461" s="12"/>
      <c r="D461" s="12"/>
      <c r="E461" s="158"/>
      <c r="F461" s="159"/>
      <c r="G461" s="143"/>
      <c r="H461" s="160"/>
      <c r="I461" s="160"/>
      <c r="J461" s="160"/>
      <c r="K461" s="432"/>
      <c r="M461" s="843"/>
    </row>
    <row r="462" spans="1:13" s="1" customFormat="1" ht="14.25" customHeight="1">
      <c r="A462" s="161" t="s">
        <v>9</v>
      </c>
      <c r="B462" s="49" t="s">
        <v>212</v>
      </c>
      <c r="C462" s="162"/>
      <c r="D462" s="162"/>
      <c r="E462" s="158"/>
      <c r="F462" s="163"/>
      <c r="G462" s="143"/>
      <c r="H462" s="160"/>
      <c r="I462" s="160"/>
      <c r="J462" s="160"/>
      <c r="K462" s="432"/>
      <c r="M462" s="843"/>
    </row>
    <row r="463" spans="1:13" s="5" customFormat="1" ht="14.25" customHeight="1">
      <c r="A463" s="39" t="s">
        <v>94</v>
      </c>
      <c r="C463" s="60" t="s">
        <v>922</v>
      </c>
      <c r="D463" s="288">
        <v>25</v>
      </c>
      <c r="E463" s="289" t="s">
        <v>213</v>
      </c>
      <c r="F463" s="3">
        <v>1</v>
      </c>
      <c r="G463" s="164">
        <v>25</v>
      </c>
      <c r="H463" s="165">
        <v>11.3399</v>
      </c>
      <c r="I463" s="164">
        <v>70</v>
      </c>
      <c r="J463" s="165">
        <v>1785</v>
      </c>
      <c r="K463" s="164">
        <v>809.8911</v>
      </c>
      <c r="M463" s="846">
        <v>31.426499999999997</v>
      </c>
    </row>
    <row r="464" spans="1:13" s="5" customFormat="1" ht="14.25" customHeight="1">
      <c r="A464" s="39" t="s">
        <v>94</v>
      </c>
      <c r="C464" s="130" t="s">
        <v>923</v>
      </c>
      <c r="D464" s="286">
        <v>25</v>
      </c>
      <c r="E464" s="250" t="s">
        <v>214</v>
      </c>
      <c r="F464" s="131">
        <v>1</v>
      </c>
      <c r="G464" s="166">
        <v>25</v>
      </c>
      <c r="H464" s="167">
        <v>11</v>
      </c>
      <c r="I464" s="166">
        <v>70</v>
      </c>
      <c r="J464" s="167">
        <v>1785</v>
      </c>
      <c r="K464" s="166">
        <v>810</v>
      </c>
      <c r="M464" s="846">
        <v>36.372</v>
      </c>
    </row>
    <row r="465" spans="1:13" s="5" customFormat="1" ht="14.25" customHeight="1">
      <c r="A465" s="49"/>
      <c r="C465" s="45"/>
      <c r="D465" s="334"/>
      <c r="E465" s="175"/>
      <c r="F465" s="3"/>
      <c r="G465" s="165"/>
      <c r="H465" s="165"/>
      <c r="I465" s="165"/>
      <c r="J465" s="165"/>
      <c r="K465" s="165"/>
      <c r="M465" s="848"/>
    </row>
    <row r="466" spans="1:13" s="5" customFormat="1" ht="14.25" customHeight="1">
      <c r="A466" s="39" t="s">
        <v>783</v>
      </c>
      <c r="B466" s="707"/>
      <c r="C466" s="708"/>
      <c r="D466" s="709"/>
      <c r="E466" s="710"/>
      <c r="F466" s="3"/>
      <c r="G466" s="165"/>
      <c r="H466" s="165"/>
      <c r="I466" s="165"/>
      <c r="J466" s="165"/>
      <c r="K466" s="165"/>
      <c r="M466" s="848"/>
    </row>
    <row r="467" spans="1:13" s="5" customFormat="1" ht="14.25" customHeight="1">
      <c r="A467" s="49"/>
      <c r="B467" s="230" t="s">
        <v>786</v>
      </c>
      <c r="C467" s="320"/>
      <c r="D467" s="320"/>
      <c r="E467" s="320"/>
      <c r="F467" s="320"/>
      <c r="G467" s="320"/>
      <c r="H467" s="320"/>
      <c r="I467" s="9"/>
      <c r="J467" s="9"/>
      <c r="K467" s="9"/>
      <c r="M467" s="848"/>
    </row>
    <row r="468" spans="1:13" s="5" customFormat="1" ht="14.25" customHeight="1">
      <c r="A468" s="39" t="s">
        <v>94</v>
      </c>
      <c r="C468" s="807" t="s">
        <v>924</v>
      </c>
      <c r="D468" s="286">
        <v>25</v>
      </c>
      <c r="E468" s="250" t="s">
        <v>213</v>
      </c>
      <c r="F468" s="131">
        <v>1</v>
      </c>
      <c r="G468" s="166">
        <v>25</v>
      </c>
      <c r="H468" s="167">
        <v>11</v>
      </c>
      <c r="I468" s="166">
        <v>70</v>
      </c>
      <c r="J468" s="167">
        <v>1785</v>
      </c>
      <c r="K468" s="166">
        <v>810</v>
      </c>
      <c r="M468" s="846">
        <v>45.465</v>
      </c>
    </row>
    <row r="469" spans="1:13" s="5" customFormat="1" ht="12" customHeight="1">
      <c r="A469" s="49"/>
      <c r="C469" s="45"/>
      <c r="D469" s="3"/>
      <c r="E469" s="10"/>
      <c r="F469" s="3"/>
      <c r="G469" s="165"/>
      <c r="H469" s="165"/>
      <c r="I469" s="165"/>
      <c r="J469" s="165"/>
      <c r="K469" s="165"/>
      <c r="M469" s="848"/>
    </row>
    <row r="470" spans="1:13" s="1" customFormat="1" ht="14.25" customHeight="1">
      <c r="A470" s="39" t="s">
        <v>316</v>
      </c>
      <c r="B470" s="11"/>
      <c r="C470" s="12"/>
      <c r="D470" s="12"/>
      <c r="E470" s="158"/>
      <c r="F470" s="159"/>
      <c r="G470" s="143"/>
      <c r="H470" s="160"/>
      <c r="I470" s="160"/>
      <c r="J470" s="160"/>
      <c r="K470" s="432"/>
      <c r="M470" s="843"/>
    </row>
    <row r="471" spans="1:13" s="1" customFormat="1" ht="14.25" customHeight="1">
      <c r="A471" s="161" t="s">
        <v>9</v>
      </c>
      <c r="B471" s="49" t="s">
        <v>212</v>
      </c>
      <c r="C471" s="162"/>
      <c r="D471" s="162"/>
      <c r="E471" s="158"/>
      <c r="F471" s="163"/>
      <c r="G471" s="143"/>
      <c r="H471" s="160"/>
      <c r="I471" s="160"/>
      <c r="J471" s="160"/>
      <c r="K471" s="432"/>
      <c r="M471" s="843"/>
    </row>
    <row r="472" spans="1:13" s="5" customFormat="1" ht="14.25" customHeight="1">
      <c r="A472" s="39" t="s">
        <v>94</v>
      </c>
      <c r="C472" s="60" t="s">
        <v>585</v>
      </c>
      <c r="D472" s="288">
        <v>25</v>
      </c>
      <c r="E472" s="289" t="s">
        <v>213</v>
      </c>
      <c r="F472" s="3">
        <v>1</v>
      </c>
      <c r="G472" s="164">
        <v>25</v>
      </c>
      <c r="H472" s="165">
        <v>11.3399</v>
      </c>
      <c r="I472" s="164">
        <v>70</v>
      </c>
      <c r="J472" s="165">
        <v>1785</v>
      </c>
      <c r="K472" s="164">
        <v>809.8911</v>
      </c>
      <c r="M472" s="846">
        <v>42.2625</v>
      </c>
    </row>
    <row r="473" spans="1:13" s="5" customFormat="1" ht="14.25" customHeight="1">
      <c r="A473" s="39" t="s">
        <v>94</v>
      </c>
      <c r="C473" s="130" t="s">
        <v>925</v>
      </c>
      <c r="D473" s="286">
        <v>25</v>
      </c>
      <c r="E473" s="250" t="s">
        <v>214</v>
      </c>
      <c r="F473" s="131">
        <v>1</v>
      </c>
      <c r="G473" s="166">
        <v>25</v>
      </c>
      <c r="H473" s="167">
        <v>11</v>
      </c>
      <c r="I473" s="166">
        <v>70</v>
      </c>
      <c r="J473" s="167">
        <v>1785</v>
      </c>
      <c r="K473" s="166">
        <v>810</v>
      </c>
      <c r="M473" s="846">
        <v>46.2</v>
      </c>
    </row>
    <row r="474" spans="1:13" s="5" customFormat="1" ht="12" customHeight="1" thickBot="1">
      <c r="A474" s="59"/>
      <c r="B474" s="125"/>
      <c r="C474" s="126"/>
      <c r="D474" s="81"/>
      <c r="E474" s="127"/>
      <c r="F474" s="83"/>
      <c r="G474" s="168"/>
      <c r="H474" s="168"/>
      <c r="I474" s="168"/>
      <c r="J474" s="168"/>
      <c r="K474" s="168"/>
      <c r="M474" s="848"/>
    </row>
    <row r="475" spans="1:13" s="1" customFormat="1" ht="12" customHeight="1" thickTop="1">
      <c r="A475" s="122"/>
      <c r="B475" s="161"/>
      <c r="C475" s="10"/>
      <c r="D475" s="50"/>
      <c r="E475" s="32"/>
      <c r="F475" s="3"/>
      <c r="G475" s="165"/>
      <c r="H475" s="165"/>
      <c r="I475" s="165"/>
      <c r="J475" s="165"/>
      <c r="K475" s="165"/>
      <c r="M475" s="843"/>
    </row>
    <row r="476" spans="1:13" s="1" customFormat="1" ht="14.25" customHeight="1">
      <c r="A476" s="41" t="s">
        <v>53</v>
      </c>
      <c r="B476" s="42"/>
      <c r="C476" s="24"/>
      <c r="D476" s="52"/>
      <c r="E476" s="52"/>
      <c r="F476" s="25"/>
      <c r="G476" s="26"/>
      <c r="H476" s="26"/>
      <c r="I476" s="26"/>
      <c r="J476" s="26"/>
      <c r="K476" s="26"/>
      <c r="M476" s="843"/>
    </row>
    <row r="477" spans="1:13" s="1" customFormat="1" ht="12" customHeight="1">
      <c r="A477" s="105"/>
      <c r="B477" s="43"/>
      <c r="C477" s="27"/>
      <c r="D477" s="38"/>
      <c r="E477" s="51"/>
      <c r="F477" s="28"/>
      <c r="G477" s="29"/>
      <c r="H477" s="29"/>
      <c r="I477" s="29"/>
      <c r="J477" s="29"/>
      <c r="K477" s="29"/>
      <c r="M477" s="843"/>
    </row>
    <row r="478" spans="1:13" s="106" customFormat="1" ht="18.75">
      <c r="A478" s="39" t="s">
        <v>152</v>
      </c>
      <c r="B478" s="11"/>
      <c r="C478" s="12"/>
      <c r="D478" s="47"/>
      <c r="E478" s="48"/>
      <c r="F478" s="2"/>
      <c r="G478" s="36"/>
      <c r="H478" s="36"/>
      <c r="I478" s="36"/>
      <c r="J478" s="36"/>
      <c r="K478" s="36"/>
      <c r="M478" s="847"/>
    </row>
    <row r="479" spans="1:13" s="5" customFormat="1" ht="14.25" customHeight="1">
      <c r="A479" s="45" t="s">
        <v>9</v>
      </c>
      <c r="B479" s="49" t="s">
        <v>112</v>
      </c>
      <c r="C479" s="34"/>
      <c r="D479" s="50"/>
      <c r="E479" s="31"/>
      <c r="F479" s="3"/>
      <c r="G479" s="9"/>
      <c r="H479" s="9"/>
      <c r="I479" s="9"/>
      <c r="J479" s="9"/>
      <c r="K479" s="9"/>
      <c r="M479" s="848"/>
    </row>
    <row r="480" spans="1:13" s="4" customFormat="1" ht="14.25" customHeight="1">
      <c r="A480" s="39" t="s">
        <v>94</v>
      </c>
      <c r="B480" s="49"/>
      <c r="C480" s="44" t="s">
        <v>469</v>
      </c>
      <c r="D480" s="286">
        <v>3</v>
      </c>
      <c r="E480" s="250" t="s">
        <v>22</v>
      </c>
      <c r="F480" s="7">
        <v>1</v>
      </c>
      <c r="G480" s="8">
        <v>44</v>
      </c>
      <c r="H480" s="8">
        <v>20</v>
      </c>
      <c r="I480" s="8">
        <v>48</v>
      </c>
      <c r="J480" s="8">
        <v>2266</v>
      </c>
      <c r="K480" s="8">
        <v>1028</v>
      </c>
      <c r="M480" s="846">
        <v>227.390625</v>
      </c>
    </row>
    <row r="481" spans="1:13" s="1" customFormat="1" ht="12" customHeight="1">
      <c r="A481" s="105"/>
      <c r="B481" s="43"/>
      <c r="C481" s="27"/>
      <c r="D481" s="38"/>
      <c r="E481" s="51"/>
      <c r="F481" s="28"/>
      <c r="G481" s="29"/>
      <c r="H481" s="29"/>
      <c r="I481" s="29"/>
      <c r="J481" s="29"/>
      <c r="K481" s="29"/>
      <c r="M481" s="843"/>
    </row>
    <row r="482" spans="1:13" s="106" customFormat="1" ht="14.25" customHeight="1">
      <c r="A482" s="295" t="s">
        <v>153</v>
      </c>
      <c r="B482" s="11"/>
      <c r="C482" s="12"/>
      <c r="D482" s="47"/>
      <c r="E482" s="48"/>
      <c r="F482" s="2"/>
      <c r="G482" s="36"/>
      <c r="H482" s="36"/>
      <c r="I482" s="36"/>
      <c r="J482" s="36"/>
      <c r="K482" s="36"/>
      <c r="M482" s="847"/>
    </row>
    <row r="483" spans="1:13" s="5" customFormat="1" ht="14.25" customHeight="1">
      <c r="A483" s="45" t="s">
        <v>9</v>
      </c>
      <c r="B483" s="49" t="s">
        <v>17</v>
      </c>
      <c r="C483" s="34"/>
      <c r="D483" s="50"/>
      <c r="E483" s="31"/>
      <c r="F483" s="3"/>
      <c r="G483" s="9"/>
      <c r="H483" s="9"/>
      <c r="I483" s="9"/>
      <c r="J483" s="9"/>
      <c r="K483" s="9"/>
      <c r="M483" s="848"/>
    </row>
    <row r="484" spans="1:13" s="4" customFormat="1" ht="14.25" customHeight="1">
      <c r="A484" s="295" t="s">
        <v>94</v>
      </c>
      <c r="B484" s="49"/>
      <c r="C484" s="44" t="s">
        <v>926</v>
      </c>
      <c r="D484" s="286">
        <v>1.8</v>
      </c>
      <c r="E484" s="250" t="s">
        <v>22</v>
      </c>
      <c r="F484" s="7">
        <v>1</v>
      </c>
      <c r="G484" s="8">
        <v>29</v>
      </c>
      <c r="H484" s="8">
        <v>13.1543</v>
      </c>
      <c r="I484" s="8">
        <v>48</v>
      </c>
      <c r="J484" s="8">
        <v>1536</v>
      </c>
      <c r="K484" s="8">
        <v>696.9147</v>
      </c>
      <c r="M484" s="846">
        <v>248.63580000000005</v>
      </c>
    </row>
    <row r="485" spans="1:13" s="1" customFormat="1" ht="12" customHeight="1">
      <c r="A485" s="105"/>
      <c r="B485" s="43"/>
      <c r="C485" s="27"/>
      <c r="D485" s="38"/>
      <c r="E485" s="51"/>
      <c r="F485" s="28"/>
      <c r="G485" s="29"/>
      <c r="H485" s="29"/>
      <c r="I485" s="29"/>
      <c r="J485" s="29"/>
      <c r="K485" s="29"/>
      <c r="M485" s="843"/>
    </row>
    <row r="486" spans="1:13" s="4" customFormat="1" ht="14.25" customHeight="1">
      <c r="A486" s="39" t="s">
        <v>562</v>
      </c>
      <c r="B486" s="11"/>
      <c r="C486" s="12"/>
      <c r="D486" s="47"/>
      <c r="E486" s="48"/>
      <c r="F486" s="2"/>
      <c r="G486" s="218"/>
      <c r="H486" s="218"/>
      <c r="I486" s="218"/>
      <c r="J486" s="218"/>
      <c r="K486" s="218"/>
      <c r="M486" s="849"/>
    </row>
    <row r="487" spans="1:13" s="4" customFormat="1" ht="14.25" customHeight="1">
      <c r="A487" s="45" t="s">
        <v>9</v>
      </c>
      <c r="B487" s="49" t="s">
        <v>563</v>
      </c>
      <c r="C487" s="34"/>
      <c r="D487" s="50"/>
      <c r="E487" s="31"/>
      <c r="F487" s="3"/>
      <c r="G487" s="165"/>
      <c r="H487" s="165"/>
      <c r="I487" s="165"/>
      <c r="J487" s="165"/>
      <c r="K487" s="165"/>
      <c r="M487" s="849"/>
    </row>
    <row r="488" spans="1:13" s="4" customFormat="1" ht="14.25" customHeight="1">
      <c r="A488" s="39" t="s">
        <v>94</v>
      </c>
      <c r="B488" s="49"/>
      <c r="C488" s="44" t="s">
        <v>927</v>
      </c>
      <c r="D488" s="286">
        <v>50</v>
      </c>
      <c r="E488" s="250" t="s">
        <v>41</v>
      </c>
      <c r="F488" s="7">
        <v>1</v>
      </c>
      <c r="G488" s="166">
        <v>50</v>
      </c>
      <c r="H488" s="166">
        <v>22.6798</v>
      </c>
      <c r="I488" s="166">
        <v>56</v>
      </c>
      <c r="J488" s="166">
        <v>2858.8</v>
      </c>
      <c r="K488" s="166">
        <v>1297.0962</v>
      </c>
      <c r="M488" s="846">
        <v>26.512500000000003</v>
      </c>
    </row>
    <row r="489" spans="1:13" s="4" customFormat="1" ht="14.25" customHeight="1">
      <c r="A489" s="45"/>
      <c r="B489" s="49"/>
      <c r="C489" s="45"/>
      <c r="D489" s="334"/>
      <c r="E489" s="175"/>
      <c r="F489" s="3"/>
      <c r="G489" s="165"/>
      <c r="H489" s="165"/>
      <c r="I489" s="165"/>
      <c r="J489" s="165"/>
      <c r="K489" s="165"/>
      <c r="M489" s="849"/>
    </row>
    <row r="490" spans="1:13" s="4" customFormat="1" ht="15">
      <c r="A490" s="640" t="s">
        <v>440</v>
      </c>
      <c r="B490" s="49"/>
      <c r="C490" s="45"/>
      <c r="D490" s="334"/>
      <c r="E490" s="175"/>
      <c r="F490" s="3"/>
      <c r="G490" s="9"/>
      <c r="H490" s="9"/>
      <c r="I490" s="9"/>
      <c r="J490" s="9"/>
      <c r="K490" s="9"/>
      <c r="M490" s="849"/>
    </row>
    <row r="491" spans="1:13" s="4" customFormat="1" ht="14.25" customHeight="1">
      <c r="A491" s="45"/>
      <c r="B491" s="266" t="s">
        <v>441</v>
      </c>
      <c r="D491" s="260"/>
      <c r="E491" s="267"/>
      <c r="F491" s="268"/>
      <c r="G491" s="633"/>
      <c r="H491" s="633"/>
      <c r="I491" s="633"/>
      <c r="J491" s="633"/>
      <c r="K491" s="633"/>
      <c r="M491" s="849"/>
    </row>
    <row r="492" spans="1:13" s="4" customFormat="1" ht="14.25" customHeight="1">
      <c r="A492" s="640" t="s">
        <v>94</v>
      </c>
      <c r="B492" s="49"/>
      <c r="C492" s="44" t="s">
        <v>442</v>
      </c>
      <c r="D492" s="17">
        <v>4</v>
      </c>
      <c r="E492" s="95" t="s">
        <v>778</v>
      </c>
      <c r="F492" s="7">
        <v>1</v>
      </c>
      <c r="G492" s="641">
        <v>51.5</v>
      </c>
      <c r="H492" s="641">
        <f>G492/2.2</f>
        <v>23.409090909090907</v>
      </c>
      <c r="I492" s="641">
        <v>48</v>
      </c>
      <c r="J492" s="641">
        <v>2625</v>
      </c>
      <c r="K492" s="641">
        <f>J492/2.2</f>
        <v>1193.181818181818</v>
      </c>
      <c r="M492" s="846">
        <v>244.699875</v>
      </c>
    </row>
    <row r="493" spans="1:13" s="5" customFormat="1" ht="12" customHeight="1" thickBot="1">
      <c r="A493" s="59"/>
      <c r="B493" s="125"/>
      <c r="C493" s="126"/>
      <c r="D493" s="81"/>
      <c r="E493" s="127"/>
      <c r="F493" s="83"/>
      <c r="G493" s="168"/>
      <c r="H493" s="168"/>
      <c r="I493" s="168"/>
      <c r="J493" s="168"/>
      <c r="K493" s="168"/>
      <c r="M493" s="848"/>
    </row>
    <row r="494" spans="1:13" s="1" customFormat="1" ht="12" customHeight="1" thickTop="1">
      <c r="A494" s="122"/>
      <c r="B494" s="161"/>
      <c r="C494" s="10"/>
      <c r="D494" s="50"/>
      <c r="E494" s="32"/>
      <c r="F494" s="3"/>
      <c r="G494" s="165"/>
      <c r="H494" s="165"/>
      <c r="I494" s="165"/>
      <c r="J494" s="165"/>
      <c r="K494" s="165"/>
      <c r="M494" s="843"/>
    </row>
    <row r="495" spans="1:13" s="1" customFormat="1" ht="12" customHeight="1">
      <c r="A495" s="122"/>
      <c r="B495" s="161"/>
      <c r="C495" s="10"/>
      <c r="D495" s="50"/>
      <c r="E495" s="32"/>
      <c r="F495" s="3"/>
      <c r="G495" s="165"/>
      <c r="H495" s="165"/>
      <c r="I495" s="165"/>
      <c r="J495" s="165"/>
      <c r="K495" s="165"/>
      <c r="M495" s="843"/>
    </row>
    <row r="496" spans="1:13" s="1" customFormat="1" ht="14.25" customHeight="1">
      <c r="A496" s="41" t="s">
        <v>53</v>
      </c>
      <c r="B496" s="42"/>
      <c r="C496" s="24"/>
      <c r="D496" s="52"/>
      <c r="E496" s="52"/>
      <c r="F496" s="25"/>
      <c r="G496" s="26"/>
      <c r="H496" s="26"/>
      <c r="I496" s="26"/>
      <c r="J496" s="26"/>
      <c r="K496" s="26"/>
      <c r="M496" s="843"/>
    </row>
    <row r="497" spans="1:13" s="1" customFormat="1" ht="12" customHeight="1">
      <c r="A497" s="105"/>
      <c r="B497" s="43"/>
      <c r="C497" s="27"/>
      <c r="D497" s="38"/>
      <c r="E497" s="51"/>
      <c r="F497" s="28"/>
      <c r="G497" s="29"/>
      <c r="H497" s="29"/>
      <c r="I497" s="29"/>
      <c r="J497" s="29"/>
      <c r="K497" s="29"/>
      <c r="M497" s="843"/>
    </row>
    <row r="498" spans="1:13" s="4" customFormat="1" ht="14.25" customHeight="1">
      <c r="A498" s="39" t="s">
        <v>556</v>
      </c>
      <c r="B498" s="49"/>
      <c r="C498" s="45"/>
      <c r="D498" s="3"/>
      <c r="E498" s="88"/>
      <c r="F498" s="3"/>
      <c r="G498" s="642"/>
      <c r="H498" s="642"/>
      <c r="I498" s="642"/>
      <c r="J498" s="642"/>
      <c r="K498" s="642"/>
      <c r="M498" s="849"/>
    </row>
    <row r="499" spans="1:13" s="4" customFormat="1" ht="14.25" customHeight="1">
      <c r="A499" s="45"/>
      <c r="B499" s="49" t="s">
        <v>558</v>
      </c>
      <c r="C499" s="45"/>
      <c r="D499" s="3"/>
      <c r="E499" s="88"/>
      <c r="F499" s="3"/>
      <c r="G499" s="642"/>
      <c r="H499" s="642"/>
      <c r="I499" s="642"/>
      <c r="J499" s="642"/>
      <c r="K499" s="642"/>
      <c r="M499" s="849"/>
    </row>
    <row r="500" spans="1:13" s="4" customFormat="1" ht="14.25" customHeight="1">
      <c r="A500" s="39" t="s">
        <v>94</v>
      </c>
      <c r="B500" s="49"/>
      <c r="C500" s="824" t="s">
        <v>928</v>
      </c>
      <c r="D500" s="21" t="s">
        <v>559</v>
      </c>
      <c r="E500" s="20" t="s">
        <v>560</v>
      </c>
      <c r="F500" s="3">
        <v>1</v>
      </c>
      <c r="G500" s="548">
        <v>36.166</v>
      </c>
      <c r="H500" s="548">
        <f>G500/2.20462262</f>
        <v>16.404621667176762</v>
      </c>
      <c r="I500" s="164">
        <v>40</v>
      </c>
      <c r="J500" s="548">
        <f>37.17*I500</f>
        <v>1486.8000000000002</v>
      </c>
      <c r="K500" s="548">
        <f>J500/2.20462262</f>
        <v>674.4011362815465</v>
      </c>
      <c r="M500" s="846">
        <v>426.76672500000006</v>
      </c>
    </row>
    <row r="501" spans="1:13" s="4" customFormat="1" ht="14.25" customHeight="1">
      <c r="A501" s="39" t="s">
        <v>94</v>
      </c>
      <c r="B501" s="49"/>
      <c r="C501" s="807" t="s">
        <v>929</v>
      </c>
      <c r="D501" s="17">
        <v>20</v>
      </c>
      <c r="E501" s="19" t="s">
        <v>571</v>
      </c>
      <c r="F501" s="131">
        <v>12</v>
      </c>
      <c r="G501" s="643">
        <v>2.28</v>
      </c>
      <c r="H501" s="220">
        <f>G501/2.20462262</f>
        <v>1.0341906044672624</v>
      </c>
      <c r="I501" s="166">
        <v>21</v>
      </c>
      <c r="J501" s="533">
        <f>G501*232</f>
        <v>528.9599999999999</v>
      </c>
      <c r="K501" s="220">
        <f>J501/2.20462262</f>
        <v>239.93222023640487</v>
      </c>
      <c r="M501" s="846">
        <v>44.037</v>
      </c>
    </row>
    <row r="502" spans="1:13" s="4" customFormat="1" ht="12" customHeight="1">
      <c r="A502" s="45"/>
      <c r="B502" s="49"/>
      <c r="C502" s="45"/>
      <c r="D502" s="3"/>
      <c r="E502" s="88"/>
      <c r="F502" s="3"/>
      <c r="G502" s="642"/>
      <c r="H502" s="642"/>
      <c r="I502" s="642"/>
      <c r="J502" s="642"/>
      <c r="K502" s="642"/>
      <c r="M502" s="849"/>
    </row>
    <row r="503" spans="1:13" s="4" customFormat="1" ht="14.25" customHeight="1">
      <c r="A503" s="39" t="s">
        <v>557</v>
      </c>
      <c r="B503" s="49"/>
      <c r="C503" s="45"/>
      <c r="D503" s="3"/>
      <c r="E503" s="88"/>
      <c r="F503" s="3"/>
      <c r="G503" s="642"/>
      <c r="H503" s="642"/>
      <c r="I503" s="642"/>
      <c r="J503" s="642"/>
      <c r="K503" s="642"/>
      <c r="M503" s="849"/>
    </row>
    <row r="504" spans="1:13" s="4" customFormat="1" ht="14.25" customHeight="1">
      <c r="A504" s="45"/>
      <c r="B504" s="49" t="s">
        <v>561</v>
      </c>
      <c r="C504" s="45"/>
      <c r="D504" s="3"/>
      <c r="E504" s="88"/>
      <c r="F504" s="3"/>
      <c r="G504" s="642"/>
      <c r="H504" s="642"/>
      <c r="I504" s="642"/>
      <c r="J504" s="642"/>
      <c r="K504" s="642"/>
      <c r="M504" s="849"/>
    </row>
    <row r="505" spans="1:13" s="4" customFormat="1" ht="14.25" customHeight="1">
      <c r="A505" s="39" t="s">
        <v>94</v>
      </c>
      <c r="B505" s="49"/>
      <c r="C505" s="825" t="s">
        <v>784</v>
      </c>
      <c r="D505" s="21" t="s">
        <v>559</v>
      </c>
      <c r="E505" s="20" t="s">
        <v>560</v>
      </c>
      <c r="F505" s="3">
        <v>1</v>
      </c>
      <c r="G505" s="548">
        <v>36.166</v>
      </c>
      <c r="H505" s="238">
        <f>G505/2.20462262</f>
        <v>16.404621667176762</v>
      </c>
      <c r="I505" s="169">
        <v>40</v>
      </c>
      <c r="J505" s="238">
        <f>37.17*I505</f>
        <v>1486.8000000000002</v>
      </c>
      <c r="K505" s="239">
        <f>J505/2.20462262</f>
        <v>674.4011362815465</v>
      </c>
      <c r="M505" s="846">
        <v>567.4347</v>
      </c>
    </row>
    <row r="506" spans="1:13" s="4" customFormat="1" ht="14.25" customHeight="1">
      <c r="A506" s="39" t="s">
        <v>94</v>
      </c>
      <c r="B506" s="49"/>
      <c r="C506" s="807" t="s">
        <v>572</v>
      </c>
      <c r="D506" s="17">
        <v>20</v>
      </c>
      <c r="E506" s="19" t="s">
        <v>571</v>
      </c>
      <c r="F506" s="131">
        <v>12</v>
      </c>
      <c r="G506" s="643">
        <v>2.21</v>
      </c>
      <c r="H506" s="220">
        <f>G506/2.20462262</f>
        <v>1.0024391385406362</v>
      </c>
      <c r="I506" s="521">
        <v>21</v>
      </c>
      <c r="J506" s="644">
        <f>G506*232</f>
        <v>512.72</v>
      </c>
      <c r="K506" s="220">
        <f>J506/2.20462262</f>
        <v>232.56588014142758</v>
      </c>
      <c r="M506" s="846">
        <v>56.28</v>
      </c>
    </row>
    <row r="507" spans="1:13" s="4" customFormat="1" ht="14.25" customHeight="1">
      <c r="A507" s="45"/>
      <c r="B507" s="49"/>
      <c r="C507" s="45"/>
      <c r="D507" s="3"/>
      <c r="E507" s="10"/>
      <c r="F507" s="3"/>
      <c r="G507" s="239"/>
      <c r="H507" s="239"/>
      <c r="I507" s="165"/>
      <c r="J507" s="239"/>
      <c r="K507" s="239"/>
      <c r="M507" s="849"/>
    </row>
    <row r="508" spans="1:13" s="4" customFormat="1" ht="14.25" customHeight="1">
      <c r="A508" s="39" t="s">
        <v>573</v>
      </c>
      <c r="B508" s="45"/>
      <c r="C508" s="3"/>
      <c r="D508" s="10"/>
      <c r="E508" s="3"/>
      <c r="F508" s="645"/>
      <c r="G508" s="239"/>
      <c r="H508" s="472"/>
      <c r="I508" s="646"/>
      <c r="J508" s="239"/>
      <c r="K508" s="148"/>
      <c r="M508" s="849"/>
    </row>
    <row r="509" spans="1:13" s="4" customFormat="1" ht="14.25" customHeight="1">
      <c r="A509" s="265"/>
      <c r="B509" s="45" t="s">
        <v>574</v>
      </c>
      <c r="C509" s="3"/>
      <c r="D509" s="10"/>
      <c r="E509" s="3"/>
      <c r="F509" s="645"/>
      <c r="G509" s="239"/>
      <c r="H509" s="472"/>
      <c r="I509" s="646"/>
      <c r="J509" s="239"/>
      <c r="K509" s="148"/>
      <c r="M509" s="849"/>
    </row>
    <row r="510" spans="1:13" s="4" customFormat="1" ht="14.25" customHeight="1">
      <c r="A510" s="39" t="s">
        <v>94</v>
      </c>
      <c r="C510" s="807" t="s">
        <v>575</v>
      </c>
      <c r="D510" s="17" t="s">
        <v>576</v>
      </c>
      <c r="E510" s="833" t="s">
        <v>808</v>
      </c>
      <c r="F510" s="131">
        <v>12</v>
      </c>
      <c r="G510" s="643">
        <v>0.1683</v>
      </c>
      <c r="H510" s="220">
        <f>G510/2.20462262</f>
        <v>0.07633959593501767</v>
      </c>
      <c r="I510" s="166">
        <v>120</v>
      </c>
      <c r="J510" s="533"/>
      <c r="K510" s="220"/>
      <c r="M510" s="846">
        <v>10.332</v>
      </c>
    </row>
    <row r="511" spans="1:13" s="1" customFormat="1" ht="12" customHeight="1" thickBot="1">
      <c r="A511" s="116"/>
      <c r="B511" s="64"/>
      <c r="C511" s="117"/>
      <c r="D511" s="81"/>
      <c r="E511" s="82"/>
      <c r="F511" s="83"/>
      <c r="G511" s="84"/>
      <c r="H511" s="84"/>
      <c r="I511" s="84"/>
      <c r="J511" s="84"/>
      <c r="K511" s="84"/>
      <c r="M511" s="843"/>
    </row>
    <row r="512" spans="1:13" s="1" customFormat="1" ht="14.25" customHeight="1" thickTop="1">
      <c r="A512" s="105"/>
      <c r="B512" s="43"/>
      <c r="C512" s="27"/>
      <c r="D512" s="38"/>
      <c r="E512" s="51"/>
      <c r="F512" s="28"/>
      <c r="G512" s="29"/>
      <c r="H512" s="29"/>
      <c r="I512" s="29"/>
      <c r="J512" s="29"/>
      <c r="K512" s="29"/>
      <c r="M512" s="843"/>
    </row>
    <row r="513" spans="1:13" s="1" customFormat="1" ht="14.25" customHeight="1">
      <c r="A513" s="41" t="s">
        <v>1</v>
      </c>
      <c r="B513" s="42"/>
      <c r="C513" s="24"/>
      <c r="D513" s="113"/>
      <c r="E513" s="52"/>
      <c r="F513" s="25"/>
      <c r="G513" s="26"/>
      <c r="H513" s="26"/>
      <c r="I513" s="26"/>
      <c r="J513" s="26"/>
      <c r="K513" s="26"/>
      <c r="M513" s="843"/>
    </row>
    <row r="514" spans="1:13" s="1" customFormat="1" ht="12.75" customHeight="1">
      <c r="A514" s="105"/>
      <c r="B514" s="43"/>
      <c r="C514" s="27"/>
      <c r="D514" s="38"/>
      <c r="E514" s="51"/>
      <c r="F514" s="28"/>
      <c r="G514" s="29"/>
      <c r="H514" s="29"/>
      <c r="I514" s="29"/>
      <c r="J514" s="29"/>
      <c r="K514" s="29"/>
      <c r="M514" s="843"/>
    </row>
    <row r="515" spans="1:13" s="106" customFormat="1" ht="15.75">
      <c r="A515" s="39" t="s">
        <v>66</v>
      </c>
      <c r="B515" s="11"/>
      <c r="C515" s="12"/>
      <c r="D515" s="47"/>
      <c r="E515" s="48"/>
      <c r="F515" s="2"/>
      <c r="G515" s="36"/>
      <c r="H515" s="36"/>
      <c r="I515" s="36"/>
      <c r="J515" s="36"/>
      <c r="K515" s="36"/>
      <c r="M515" s="847"/>
    </row>
    <row r="516" spans="1:13" s="5" customFormat="1" ht="14.25" customHeight="1">
      <c r="A516" s="45" t="s">
        <v>9</v>
      </c>
      <c r="B516" s="49" t="s">
        <v>49</v>
      </c>
      <c r="C516" s="34"/>
      <c r="D516" s="50"/>
      <c r="E516" s="31"/>
      <c r="F516" s="3"/>
      <c r="G516" s="9"/>
      <c r="H516" s="9"/>
      <c r="I516" s="9"/>
      <c r="J516" s="9"/>
      <c r="K516" s="9"/>
      <c r="M516" s="848"/>
    </row>
    <row r="517" spans="1:13" s="4" customFormat="1" ht="14.25" customHeight="1">
      <c r="A517" s="39" t="s">
        <v>94</v>
      </c>
      <c r="B517" s="49"/>
      <c r="C517" s="504" t="s">
        <v>545</v>
      </c>
      <c r="D517" s="288">
        <v>50</v>
      </c>
      <c r="E517" s="289" t="s">
        <v>40</v>
      </c>
      <c r="F517" s="3">
        <v>1</v>
      </c>
      <c r="G517" s="23">
        <v>50</v>
      </c>
      <c r="H517" s="23">
        <v>22.6798</v>
      </c>
      <c r="I517" s="23">
        <v>56</v>
      </c>
      <c r="J517" s="23">
        <v>2856</v>
      </c>
      <c r="K517" s="23">
        <v>1295.8258</v>
      </c>
      <c r="M517" s="846">
        <v>18.858</v>
      </c>
    </row>
    <row r="518" spans="1:13" s="5" customFormat="1" ht="14.25" customHeight="1">
      <c r="A518" s="39" t="s">
        <v>94</v>
      </c>
      <c r="B518" s="49"/>
      <c r="C518" s="283" t="s">
        <v>930</v>
      </c>
      <c r="D518" s="286">
        <v>50</v>
      </c>
      <c r="E518" s="250" t="s">
        <v>43</v>
      </c>
      <c r="F518" s="131">
        <v>1</v>
      </c>
      <c r="G518" s="132">
        <v>50</v>
      </c>
      <c r="H518" s="132">
        <v>22.6798</v>
      </c>
      <c r="I518" s="132">
        <v>56</v>
      </c>
      <c r="J518" s="132">
        <v>2856</v>
      </c>
      <c r="K518" s="132">
        <v>1295.8258</v>
      </c>
      <c r="M518" s="846">
        <v>23.2785</v>
      </c>
    </row>
    <row r="519" spans="1:13" s="1" customFormat="1" ht="14.25" customHeight="1">
      <c r="A519" s="105"/>
      <c r="B519" s="43"/>
      <c r="C519" s="10"/>
      <c r="D519" s="50"/>
      <c r="E519" s="32"/>
      <c r="F519" s="3"/>
      <c r="G519" s="9"/>
      <c r="H519" s="9"/>
      <c r="I519" s="9"/>
      <c r="J519" s="9"/>
      <c r="K519" s="9"/>
      <c r="M519" s="843"/>
    </row>
    <row r="520" spans="1:13" s="1" customFormat="1" ht="15.75">
      <c r="A520" s="39" t="s">
        <v>217</v>
      </c>
      <c r="B520" s="34"/>
      <c r="C520" s="10"/>
      <c r="D520" s="50"/>
      <c r="E520" s="32"/>
      <c r="F520" s="3"/>
      <c r="G520" s="9"/>
      <c r="H520" s="9"/>
      <c r="I520" s="9"/>
      <c r="J520" s="9"/>
      <c r="K520" s="9"/>
      <c r="M520" s="843"/>
    </row>
    <row r="521" spans="1:13" s="1" customFormat="1" ht="14.25" customHeight="1">
      <c r="A521" s="4"/>
      <c r="B521" s="49" t="s">
        <v>218</v>
      </c>
      <c r="C521" s="10"/>
      <c r="D521" s="50"/>
      <c r="E521" s="32"/>
      <c r="F521" s="3"/>
      <c r="G521" s="9"/>
      <c r="H521" s="9"/>
      <c r="I521" s="9"/>
      <c r="J521" s="9"/>
      <c r="K521" s="9"/>
      <c r="M521" s="843"/>
    </row>
    <row r="522" spans="1:13" s="1" customFormat="1" ht="14.25" customHeight="1">
      <c r="A522" s="39" t="s">
        <v>94</v>
      </c>
      <c r="B522" s="43"/>
      <c r="C522" s="60" t="s">
        <v>892</v>
      </c>
      <c r="D522" s="288">
        <v>50</v>
      </c>
      <c r="E522" s="289" t="s">
        <v>40</v>
      </c>
      <c r="F522" s="3">
        <v>1</v>
      </c>
      <c r="G522" s="169">
        <v>50</v>
      </c>
      <c r="H522" s="169">
        <v>22.6798</v>
      </c>
      <c r="I522" s="169">
        <v>56</v>
      </c>
      <c r="J522" s="169">
        <v>2856</v>
      </c>
      <c r="K522" s="169">
        <v>1295.8258</v>
      </c>
      <c r="M522" s="846">
        <v>23.666999999999998</v>
      </c>
    </row>
    <row r="523" spans="1:13" s="1" customFormat="1" ht="14.25" customHeight="1">
      <c r="A523" s="39" t="s">
        <v>94</v>
      </c>
      <c r="B523" s="43"/>
      <c r="C523" s="130" t="s">
        <v>893</v>
      </c>
      <c r="D523" s="286">
        <v>50</v>
      </c>
      <c r="E523" s="250" t="s">
        <v>43</v>
      </c>
      <c r="F523" s="131">
        <v>1</v>
      </c>
      <c r="G523" s="170">
        <v>50</v>
      </c>
      <c r="H523" s="170">
        <v>22.6798</v>
      </c>
      <c r="I523" s="170">
        <v>56</v>
      </c>
      <c r="J523" s="170">
        <v>2856</v>
      </c>
      <c r="K523" s="170">
        <v>1295.8258</v>
      </c>
      <c r="M523" s="846">
        <v>27.9405</v>
      </c>
    </row>
    <row r="524" spans="1:13" s="1" customFormat="1" ht="14.25" customHeight="1">
      <c r="A524" s="105"/>
      <c r="B524" s="43"/>
      <c r="C524" s="45"/>
      <c r="D524" s="334"/>
      <c r="E524" s="175"/>
      <c r="F524" s="3"/>
      <c r="G524" s="165"/>
      <c r="H524" s="165"/>
      <c r="I524" s="165"/>
      <c r="J524" s="165"/>
      <c r="K524" s="165"/>
      <c r="M524" s="843"/>
    </row>
    <row r="525" spans="1:13" s="106" customFormat="1" ht="18.75">
      <c r="A525" s="39" t="s">
        <v>154</v>
      </c>
      <c r="B525" s="11"/>
      <c r="C525" s="12"/>
      <c r="D525" s="47"/>
      <c r="E525" s="48"/>
      <c r="F525" s="2"/>
      <c r="G525" s="36"/>
      <c r="H525" s="36"/>
      <c r="I525" s="36"/>
      <c r="J525" s="36"/>
      <c r="K525" s="36"/>
      <c r="M525" s="847"/>
    </row>
    <row r="526" spans="1:13" s="5" customFormat="1" ht="14.25" customHeight="1">
      <c r="A526" s="45" t="s">
        <v>9</v>
      </c>
      <c r="B526" s="49" t="s">
        <v>50</v>
      </c>
      <c r="C526" s="34"/>
      <c r="D526" s="50"/>
      <c r="E526" s="31"/>
      <c r="F526" s="3"/>
      <c r="G526" s="9"/>
      <c r="H526" s="9"/>
      <c r="I526" s="9"/>
      <c r="J526" s="9"/>
      <c r="K526" s="9"/>
      <c r="M526" s="848"/>
    </row>
    <row r="527" spans="1:13" s="5" customFormat="1" ht="14.25" customHeight="1">
      <c r="A527" s="39" t="s">
        <v>94</v>
      </c>
      <c r="B527" s="49"/>
      <c r="C527" s="57" t="s">
        <v>931</v>
      </c>
      <c r="D527" s="288">
        <v>50</v>
      </c>
      <c r="E527" s="289" t="s">
        <v>36</v>
      </c>
      <c r="F527" s="6">
        <v>1</v>
      </c>
      <c r="G527" s="18">
        <v>50</v>
      </c>
      <c r="H527" s="18">
        <v>22.6798</v>
      </c>
      <c r="I527" s="18">
        <v>56</v>
      </c>
      <c r="J527" s="18">
        <v>2856</v>
      </c>
      <c r="K527" s="18">
        <v>1295.8258</v>
      </c>
      <c r="M527" s="846">
        <v>13.440000000000001</v>
      </c>
    </row>
    <row r="528" spans="1:13" s="4" customFormat="1" ht="14.25" customHeight="1">
      <c r="A528" s="39" t="s">
        <v>94</v>
      </c>
      <c r="B528" s="49"/>
      <c r="C528" s="44" t="s">
        <v>932</v>
      </c>
      <c r="D528" s="286">
        <v>50</v>
      </c>
      <c r="E528" s="250" t="s">
        <v>44</v>
      </c>
      <c r="F528" s="7">
        <v>1</v>
      </c>
      <c r="G528" s="8">
        <v>50</v>
      </c>
      <c r="H528" s="8">
        <v>22.6798</v>
      </c>
      <c r="I528" s="8">
        <v>56</v>
      </c>
      <c r="J528" s="8">
        <v>2856</v>
      </c>
      <c r="K528" s="8">
        <v>1295.8258</v>
      </c>
      <c r="M528" s="846">
        <v>17.325</v>
      </c>
    </row>
    <row r="529" spans="1:13" s="1" customFormat="1" ht="14.25" customHeight="1">
      <c r="A529" s="45"/>
      <c r="B529" s="43"/>
      <c r="C529" s="10"/>
      <c r="D529" s="50"/>
      <c r="E529" s="32"/>
      <c r="F529" s="3"/>
      <c r="G529" s="9"/>
      <c r="H529" s="9"/>
      <c r="I529" s="9"/>
      <c r="J529" s="9"/>
      <c r="K529" s="9"/>
      <c r="M529" s="843"/>
    </row>
    <row r="530" spans="1:13" s="106" customFormat="1" ht="15.75">
      <c r="A530" s="39" t="s">
        <v>67</v>
      </c>
      <c r="B530" s="11"/>
      <c r="C530" s="12"/>
      <c r="D530" s="47"/>
      <c r="E530" s="48"/>
      <c r="F530" s="2"/>
      <c r="G530" s="36"/>
      <c r="H530" s="36"/>
      <c r="I530" s="36"/>
      <c r="J530" s="36"/>
      <c r="K530" s="36"/>
      <c r="M530" s="847"/>
    </row>
    <row r="531" spans="1:13" s="5" customFormat="1" ht="14.25" customHeight="1">
      <c r="A531" s="45" t="s">
        <v>9</v>
      </c>
      <c r="B531" s="49" t="s">
        <v>108</v>
      </c>
      <c r="C531" s="34"/>
      <c r="D531" s="50"/>
      <c r="E531" s="31"/>
      <c r="F531" s="3"/>
      <c r="G531" s="9"/>
      <c r="H531" s="9"/>
      <c r="I531" s="9"/>
      <c r="J531" s="9"/>
      <c r="K531" s="9"/>
      <c r="M531" s="848"/>
    </row>
    <row r="532" spans="1:13" s="5" customFormat="1" ht="14.25" customHeight="1">
      <c r="A532" s="39" t="s">
        <v>94</v>
      </c>
      <c r="B532" s="49"/>
      <c r="C532" s="57" t="s">
        <v>933</v>
      </c>
      <c r="D532" s="288">
        <v>50</v>
      </c>
      <c r="E532" s="289" t="s">
        <v>36</v>
      </c>
      <c r="F532" s="6">
        <v>1</v>
      </c>
      <c r="G532" s="18">
        <v>50</v>
      </c>
      <c r="H532" s="18">
        <v>22.6798</v>
      </c>
      <c r="I532" s="18">
        <v>56</v>
      </c>
      <c r="J532" s="18">
        <v>2856</v>
      </c>
      <c r="K532" s="18">
        <v>1295.8258</v>
      </c>
      <c r="M532" s="846">
        <v>11.1405</v>
      </c>
    </row>
    <row r="533" spans="1:13" s="4" customFormat="1" ht="14.25" customHeight="1">
      <c r="A533" s="39" t="s">
        <v>94</v>
      </c>
      <c r="B533" s="49"/>
      <c r="C533" s="44" t="s">
        <v>934</v>
      </c>
      <c r="D533" s="286">
        <v>50</v>
      </c>
      <c r="E533" s="250" t="s">
        <v>44</v>
      </c>
      <c r="F533" s="7">
        <v>1</v>
      </c>
      <c r="G533" s="8">
        <v>50</v>
      </c>
      <c r="H533" s="8">
        <v>22.6798</v>
      </c>
      <c r="I533" s="8">
        <v>56</v>
      </c>
      <c r="J533" s="8">
        <v>2856</v>
      </c>
      <c r="K533" s="8">
        <v>1295.8258</v>
      </c>
      <c r="M533" s="846">
        <v>15.015</v>
      </c>
    </row>
    <row r="534" spans="1:13" s="1" customFormat="1" ht="14.25" customHeight="1" thickBot="1">
      <c r="A534" s="59"/>
      <c r="B534" s="64"/>
      <c r="C534" s="118"/>
      <c r="D534" s="110"/>
      <c r="E534" s="119"/>
      <c r="F534" s="63"/>
      <c r="G534" s="112"/>
      <c r="H534" s="112"/>
      <c r="I534" s="112"/>
      <c r="J534" s="112"/>
      <c r="K534" s="112"/>
      <c r="M534" s="843"/>
    </row>
    <row r="535" spans="1:13" s="1" customFormat="1" ht="12.75" customHeight="1" thickTop="1">
      <c r="A535" s="45"/>
      <c r="B535" s="43"/>
      <c r="C535" s="37"/>
      <c r="D535" s="38"/>
      <c r="E535" s="56"/>
      <c r="F535" s="28"/>
      <c r="G535" s="29"/>
      <c r="H535" s="29"/>
      <c r="I535" s="29"/>
      <c r="J535" s="29"/>
      <c r="K535" s="29"/>
      <c r="M535" s="843"/>
    </row>
    <row r="536" spans="1:13" s="1" customFormat="1" ht="12.75" customHeight="1">
      <c r="A536" s="45"/>
      <c r="B536" s="43"/>
      <c r="C536" s="37"/>
      <c r="D536" s="38"/>
      <c r="E536" s="56"/>
      <c r="F536" s="28"/>
      <c r="G536" s="29"/>
      <c r="H536" s="29"/>
      <c r="I536" s="29"/>
      <c r="J536" s="29"/>
      <c r="K536" s="29"/>
      <c r="M536" s="843"/>
    </row>
    <row r="537" spans="1:13" s="1" customFormat="1" ht="15.75">
      <c r="A537" s="41" t="s">
        <v>2</v>
      </c>
      <c r="B537" s="42"/>
      <c r="C537" s="24"/>
      <c r="D537" s="113"/>
      <c r="E537" s="52"/>
      <c r="F537" s="25"/>
      <c r="G537" s="26"/>
      <c r="H537" s="26"/>
      <c r="I537" s="26"/>
      <c r="J537" s="26"/>
      <c r="K537" s="26"/>
      <c r="M537" s="843"/>
    </row>
    <row r="538" spans="1:13" s="5" customFormat="1" ht="12.75" customHeight="1">
      <c r="A538" s="105"/>
      <c r="B538" s="45"/>
      <c r="C538" s="10"/>
      <c r="D538" s="50"/>
      <c r="E538" s="32"/>
      <c r="F538" s="3"/>
      <c r="G538" s="9"/>
      <c r="H538" s="9"/>
      <c r="I538" s="9"/>
      <c r="J538" s="9"/>
      <c r="K538" s="9"/>
      <c r="M538" s="848"/>
    </row>
    <row r="539" spans="1:13" s="106" customFormat="1" ht="15.75">
      <c r="A539" s="39" t="s">
        <v>18</v>
      </c>
      <c r="B539" s="11"/>
      <c r="C539" s="12"/>
      <c r="D539" s="47"/>
      <c r="E539" s="48"/>
      <c r="F539" s="2"/>
      <c r="G539" s="36"/>
      <c r="H539" s="36"/>
      <c r="I539" s="36"/>
      <c r="J539" s="36"/>
      <c r="K539" s="36"/>
      <c r="M539" s="847"/>
    </row>
    <row r="540" spans="1:13" s="5" customFormat="1" ht="13.5">
      <c r="A540" s="45" t="s">
        <v>9</v>
      </c>
      <c r="B540" s="49" t="s">
        <v>173</v>
      </c>
      <c r="C540" s="34"/>
      <c r="D540" s="50"/>
      <c r="E540" s="31"/>
      <c r="F540" s="3"/>
      <c r="G540" s="9"/>
      <c r="H540" s="9"/>
      <c r="I540" s="9"/>
      <c r="J540" s="9"/>
      <c r="K540" s="9"/>
      <c r="M540" s="848"/>
    </row>
    <row r="541" spans="1:13" s="4" customFormat="1" ht="15.75">
      <c r="A541" s="39" t="s">
        <v>94</v>
      </c>
      <c r="B541" s="49"/>
      <c r="C541" s="57" t="s">
        <v>484</v>
      </c>
      <c r="D541" s="21">
        <v>2</v>
      </c>
      <c r="E541" s="20" t="s">
        <v>25</v>
      </c>
      <c r="F541" s="6">
        <v>2</v>
      </c>
      <c r="G541" s="18">
        <v>18</v>
      </c>
      <c r="H541" s="18">
        <v>8.1647</v>
      </c>
      <c r="I541" s="18">
        <v>36</v>
      </c>
      <c r="J541" s="18">
        <v>1440</v>
      </c>
      <c r="K541" s="18">
        <v>653.3575</v>
      </c>
      <c r="M541" s="846">
        <v>68.5755</v>
      </c>
    </row>
    <row r="542" spans="1:13" s="5" customFormat="1" ht="15.75">
      <c r="A542" s="39" t="s">
        <v>94</v>
      </c>
      <c r="B542" s="49"/>
      <c r="C542" s="57" t="s">
        <v>483</v>
      </c>
      <c r="D542" s="21">
        <v>5</v>
      </c>
      <c r="E542" s="20" t="s">
        <v>23</v>
      </c>
      <c r="F542" s="6">
        <v>1</v>
      </c>
      <c r="G542" s="18">
        <v>45</v>
      </c>
      <c r="H542" s="18">
        <v>20.4118</v>
      </c>
      <c r="I542" s="18">
        <v>36</v>
      </c>
      <c r="J542" s="18">
        <v>1660</v>
      </c>
      <c r="K542" s="18">
        <v>753</v>
      </c>
      <c r="M542" s="846">
        <v>143.17065000000002</v>
      </c>
    </row>
    <row r="543" spans="1:13" s="5" customFormat="1" ht="15.75">
      <c r="A543" s="39" t="s">
        <v>94</v>
      </c>
      <c r="B543" s="49"/>
      <c r="C543" s="44" t="s">
        <v>833</v>
      </c>
      <c r="D543" s="17">
        <v>55</v>
      </c>
      <c r="E543" s="19" t="s">
        <v>24</v>
      </c>
      <c r="F543" s="7">
        <v>1</v>
      </c>
      <c r="G543" s="8">
        <v>495</v>
      </c>
      <c r="H543" s="8">
        <v>225</v>
      </c>
      <c r="I543" s="8">
        <v>4</v>
      </c>
      <c r="J543" s="8">
        <v>2044</v>
      </c>
      <c r="K543" s="8">
        <v>927</v>
      </c>
      <c r="M543" s="846">
        <v>1461.7827000000002</v>
      </c>
    </row>
    <row r="544" spans="1:13" s="5" customFormat="1" ht="14.25" customHeight="1">
      <c r="A544" s="45"/>
      <c r="B544" s="49"/>
      <c r="C544" s="45"/>
      <c r="D544" s="3"/>
      <c r="E544" s="10"/>
      <c r="F544" s="3"/>
      <c r="G544" s="9"/>
      <c r="H544" s="9"/>
      <c r="I544" s="9"/>
      <c r="J544" s="9"/>
      <c r="K544" s="9"/>
      <c r="M544" s="848"/>
    </row>
    <row r="545" spans="1:13" s="106" customFormat="1" ht="15.75">
      <c r="A545" s="39" t="s">
        <v>19</v>
      </c>
      <c r="B545" s="11"/>
      <c r="C545" s="12"/>
      <c r="D545" s="47"/>
      <c r="E545" s="48"/>
      <c r="F545" s="2"/>
      <c r="G545" s="36"/>
      <c r="H545" s="36"/>
      <c r="I545" s="36"/>
      <c r="J545" s="36"/>
      <c r="K545" s="36"/>
      <c r="M545" s="847"/>
    </row>
    <row r="546" spans="1:13" s="5" customFormat="1" ht="13.5">
      <c r="A546" s="45" t="s">
        <v>9</v>
      </c>
      <c r="B546" s="49" t="s">
        <v>174</v>
      </c>
      <c r="C546" s="34"/>
      <c r="D546" s="50"/>
      <c r="E546" s="31"/>
      <c r="F546" s="3"/>
      <c r="G546" s="9"/>
      <c r="H546" s="9"/>
      <c r="I546" s="9"/>
      <c r="J546" s="9"/>
      <c r="K546" s="9"/>
      <c r="M546" s="848"/>
    </row>
    <row r="547" spans="1:13" s="5" customFormat="1" ht="15.75">
      <c r="A547" s="39" t="s">
        <v>94</v>
      </c>
      <c r="B547" s="49"/>
      <c r="C547" s="809" t="s">
        <v>470</v>
      </c>
      <c r="D547" s="50">
        <v>54.4</v>
      </c>
      <c r="E547" s="289" t="s">
        <v>187</v>
      </c>
      <c r="F547" s="268">
        <v>4</v>
      </c>
      <c r="G547" s="333">
        <v>3.4</v>
      </c>
      <c r="H547" s="269">
        <f>G547/2.2046262</f>
        <v>1.5422115549565727</v>
      </c>
      <c r="I547" s="333">
        <v>36</v>
      </c>
      <c r="J547" s="269">
        <v>597.6</v>
      </c>
      <c r="K547" s="333">
        <f>J547/2.2046262</f>
        <v>271.0663603653082</v>
      </c>
      <c r="M547" s="846">
        <v>14.1561</v>
      </c>
    </row>
    <row r="548" spans="1:13" s="4" customFormat="1" ht="15.75">
      <c r="A548" s="39" t="s">
        <v>94</v>
      </c>
      <c r="B548" s="49"/>
      <c r="C548" s="60" t="s">
        <v>471</v>
      </c>
      <c r="D548" s="21">
        <v>2</v>
      </c>
      <c r="E548" s="20" t="s">
        <v>25</v>
      </c>
      <c r="F548" s="3">
        <v>2</v>
      </c>
      <c r="G548" s="23">
        <v>18.33</v>
      </c>
      <c r="H548" s="18">
        <v>8.3144</v>
      </c>
      <c r="I548" s="9">
        <v>36</v>
      </c>
      <c r="J548" s="23">
        <v>1440</v>
      </c>
      <c r="K548" s="18">
        <v>653.3575</v>
      </c>
      <c r="M548" s="846">
        <v>35.709975</v>
      </c>
    </row>
    <row r="549" spans="1:13" s="5" customFormat="1" ht="15.75">
      <c r="A549" s="39" t="s">
        <v>94</v>
      </c>
      <c r="B549" s="49"/>
      <c r="C549" s="60" t="s">
        <v>834</v>
      </c>
      <c r="D549" s="21">
        <v>5</v>
      </c>
      <c r="E549" s="20" t="s">
        <v>23</v>
      </c>
      <c r="F549" s="3">
        <v>1</v>
      </c>
      <c r="G549" s="23">
        <v>43</v>
      </c>
      <c r="H549" s="18">
        <v>19</v>
      </c>
      <c r="I549" s="9">
        <v>36</v>
      </c>
      <c r="J549" s="23">
        <v>1656</v>
      </c>
      <c r="K549" s="23">
        <v>751.3612</v>
      </c>
      <c r="M549" s="846">
        <v>83.81205</v>
      </c>
    </row>
    <row r="550" spans="1:13" s="5" customFormat="1" ht="15.75">
      <c r="A550" s="39" t="s">
        <v>94</v>
      </c>
      <c r="B550" s="49"/>
      <c r="C550" s="805" t="s">
        <v>835</v>
      </c>
      <c r="D550" s="17">
        <v>55</v>
      </c>
      <c r="E550" s="19" t="s">
        <v>24</v>
      </c>
      <c r="F550" s="131">
        <v>1</v>
      </c>
      <c r="G550" s="132">
        <v>470</v>
      </c>
      <c r="H550" s="8">
        <v>213</v>
      </c>
      <c r="I550" s="133">
        <v>4</v>
      </c>
      <c r="J550" s="132">
        <v>1980</v>
      </c>
      <c r="K550" s="8">
        <v>898.3666</v>
      </c>
      <c r="M550" s="846">
        <v>876.6198000000002</v>
      </c>
    </row>
    <row r="551" spans="1:13" s="5" customFormat="1" ht="14.25" customHeight="1" thickBot="1">
      <c r="A551" s="116"/>
      <c r="B551" s="59"/>
      <c r="C551" s="126"/>
      <c r="D551" s="81"/>
      <c r="E551" s="127"/>
      <c r="F551" s="83"/>
      <c r="G551" s="84"/>
      <c r="H551" s="84"/>
      <c r="I551" s="84"/>
      <c r="J551" s="84"/>
      <c r="K551" s="84"/>
      <c r="M551" s="848"/>
    </row>
    <row r="552" spans="1:13" s="5" customFormat="1" ht="12.75" customHeight="1" thickTop="1">
      <c r="A552" s="105"/>
      <c r="B552" s="45"/>
      <c r="C552" s="34"/>
      <c r="D552" s="50"/>
      <c r="E552" s="31"/>
      <c r="F552" s="3"/>
      <c r="G552" s="9"/>
      <c r="H552" s="9"/>
      <c r="I552" s="9"/>
      <c r="J552" s="9"/>
      <c r="K552" s="9"/>
      <c r="M552" s="848"/>
    </row>
    <row r="553" spans="1:13" s="1" customFormat="1" ht="14.25" customHeight="1">
      <c r="A553" s="41" t="s">
        <v>3</v>
      </c>
      <c r="B553" s="42"/>
      <c r="C553" s="24"/>
      <c r="D553" s="113"/>
      <c r="E553" s="52"/>
      <c r="F553" s="25"/>
      <c r="G553" s="26"/>
      <c r="H553" s="26"/>
      <c r="I553" s="26"/>
      <c r="J553" s="26"/>
      <c r="K553" s="26"/>
      <c r="M553" s="843"/>
    </row>
    <row r="554" spans="1:13" s="5" customFormat="1" ht="14.25" customHeight="1">
      <c r="A554" s="105"/>
      <c r="B554" s="45"/>
      <c r="C554" s="34"/>
      <c r="D554" s="50"/>
      <c r="E554" s="31"/>
      <c r="F554" s="3"/>
      <c r="G554" s="9"/>
      <c r="H554" s="9"/>
      <c r="I554" s="9"/>
      <c r="J554" s="9"/>
      <c r="K554" s="9"/>
      <c r="M554" s="848"/>
    </row>
    <row r="555" spans="1:13" s="106" customFormat="1" ht="14.25" customHeight="1">
      <c r="A555" s="295" t="s">
        <v>68</v>
      </c>
      <c r="B555" s="11"/>
      <c r="C555" s="12"/>
      <c r="D555" s="47"/>
      <c r="E555" s="48"/>
      <c r="F555" s="2"/>
      <c r="G555" s="36"/>
      <c r="H555" s="36"/>
      <c r="I555" s="36"/>
      <c r="J555" s="36"/>
      <c r="K555" s="36"/>
      <c r="M555" s="847"/>
    </row>
    <row r="556" spans="1:13" s="5" customFormat="1" ht="14.25" customHeight="1">
      <c r="A556" s="45" t="s">
        <v>9</v>
      </c>
      <c r="B556" s="49" t="s">
        <v>99</v>
      </c>
      <c r="C556" s="34"/>
      <c r="D556" s="50"/>
      <c r="E556" s="31"/>
      <c r="F556" s="3"/>
      <c r="G556" s="9"/>
      <c r="H556" s="9"/>
      <c r="I556" s="9"/>
      <c r="J556" s="9"/>
      <c r="K556" s="9"/>
      <c r="M556" s="848"/>
    </row>
    <row r="557" spans="1:13" s="5" customFormat="1" ht="14.25" customHeight="1">
      <c r="A557" s="295" t="s">
        <v>94</v>
      </c>
      <c r="B557" s="49"/>
      <c r="C557" s="57" t="s">
        <v>640</v>
      </c>
      <c r="D557" s="288">
        <v>1</v>
      </c>
      <c r="E557" s="289" t="s">
        <v>26</v>
      </c>
      <c r="F557" s="6">
        <v>12</v>
      </c>
      <c r="G557" s="18">
        <v>3.05</v>
      </c>
      <c r="H557" s="18">
        <v>1.3834</v>
      </c>
      <c r="I557" s="18">
        <v>36</v>
      </c>
      <c r="J557" s="18">
        <v>1373.76</v>
      </c>
      <c r="K557" s="18">
        <v>623.3031</v>
      </c>
      <c r="M557" s="846">
        <v>8.985375000000001</v>
      </c>
    </row>
    <row r="558" spans="1:13" s="5" customFormat="1" ht="14.25" customHeight="1">
      <c r="A558" s="295" t="s">
        <v>94</v>
      </c>
      <c r="B558" s="49"/>
      <c r="C558" s="808" t="s">
        <v>837</v>
      </c>
      <c r="D558" s="288">
        <v>1</v>
      </c>
      <c r="E558" s="289" t="s">
        <v>23</v>
      </c>
      <c r="F558" s="6">
        <v>4</v>
      </c>
      <c r="G558" s="18">
        <v>12.2</v>
      </c>
      <c r="H558" s="18">
        <v>5.5338</v>
      </c>
      <c r="I558" s="18">
        <v>36</v>
      </c>
      <c r="J558" s="18">
        <v>1886.4</v>
      </c>
      <c r="K558" s="18">
        <v>855.8984</v>
      </c>
      <c r="M558" s="846">
        <v>25.688250000000004</v>
      </c>
    </row>
    <row r="559" spans="1:13" s="4" customFormat="1" ht="14.25" customHeight="1">
      <c r="A559" s="295" t="s">
        <v>94</v>
      </c>
      <c r="B559" s="49"/>
      <c r="C559" s="505" t="s">
        <v>546</v>
      </c>
      <c r="D559" s="286">
        <v>3.5</v>
      </c>
      <c r="E559" s="250" t="s">
        <v>23</v>
      </c>
      <c r="F559" s="7">
        <v>1</v>
      </c>
      <c r="G559" s="8">
        <v>44</v>
      </c>
      <c r="H559" s="8">
        <v>20</v>
      </c>
      <c r="I559" s="8">
        <v>42</v>
      </c>
      <c r="J559" s="8">
        <v>1919.4</v>
      </c>
      <c r="K559" s="8">
        <v>870.8711</v>
      </c>
      <c r="M559" s="846">
        <v>56.21647500000001</v>
      </c>
    </row>
    <row r="560" spans="1:13" s="1" customFormat="1" ht="14.25" customHeight="1">
      <c r="A560" s="105"/>
      <c r="B560" s="43"/>
      <c r="C560" s="27"/>
      <c r="D560" s="38"/>
      <c r="E560" s="51"/>
      <c r="F560" s="28"/>
      <c r="G560" s="29"/>
      <c r="H560" s="29"/>
      <c r="I560" s="29"/>
      <c r="J560" s="29"/>
      <c r="K560" s="29"/>
      <c r="M560" s="843"/>
    </row>
    <row r="561" spans="1:13" s="106" customFormat="1" ht="18.75">
      <c r="A561" s="39" t="s">
        <v>155</v>
      </c>
      <c r="B561" s="11"/>
      <c r="C561" s="12"/>
      <c r="D561" s="47"/>
      <c r="E561" s="48"/>
      <c r="F561" s="2"/>
      <c r="G561" s="36"/>
      <c r="H561" s="36"/>
      <c r="I561" s="36"/>
      <c r="J561" s="36"/>
      <c r="K561" s="36"/>
      <c r="M561" s="847"/>
    </row>
    <row r="562" spans="1:13" s="5" customFormat="1" ht="14.25" customHeight="1">
      <c r="A562" s="45" t="s">
        <v>9</v>
      </c>
      <c r="B562" s="49" t="s">
        <v>98</v>
      </c>
      <c r="C562" s="34"/>
      <c r="D562" s="50"/>
      <c r="E562" s="31"/>
      <c r="F562" s="3"/>
      <c r="G562" s="9"/>
      <c r="H562" s="9"/>
      <c r="I562" s="9"/>
      <c r="J562" s="9"/>
      <c r="K562" s="9"/>
      <c r="M562" s="848"/>
    </row>
    <row r="563" spans="1:13" s="4" customFormat="1" ht="14.25" customHeight="1">
      <c r="A563" s="39" t="s">
        <v>94</v>
      </c>
      <c r="B563" s="49"/>
      <c r="C563" s="44" t="s">
        <v>836</v>
      </c>
      <c r="D563" s="286">
        <v>3.5</v>
      </c>
      <c r="E563" s="250" t="s">
        <v>23</v>
      </c>
      <c r="F563" s="7">
        <v>1</v>
      </c>
      <c r="G563" s="8">
        <v>43</v>
      </c>
      <c r="H563" s="8">
        <v>19</v>
      </c>
      <c r="I563" s="8">
        <v>42</v>
      </c>
      <c r="J563" s="8">
        <v>1919</v>
      </c>
      <c r="K563" s="8">
        <v>871</v>
      </c>
      <c r="M563" s="846">
        <v>50.869350000000004</v>
      </c>
    </row>
    <row r="564" spans="1:13" s="5" customFormat="1" ht="14.25" customHeight="1" thickBot="1">
      <c r="A564" s="59" t="s">
        <v>9</v>
      </c>
      <c r="B564" s="59" t="s">
        <v>10</v>
      </c>
      <c r="C564" s="117"/>
      <c r="D564" s="81"/>
      <c r="E564" s="82"/>
      <c r="F564" s="83"/>
      <c r="G564" s="84"/>
      <c r="H564" s="84"/>
      <c r="I564" s="84"/>
      <c r="J564" s="84"/>
      <c r="K564" s="84"/>
      <c r="M564" s="848"/>
    </row>
    <row r="565" spans="1:13" s="5" customFormat="1" ht="14.25" customHeight="1" thickTop="1">
      <c r="A565" s="45"/>
      <c r="B565" s="45"/>
      <c r="C565" s="10"/>
      <c r="D565" s="50"/>
      <c r="E565" s="32"/>
      <c r="F565" s="3"/>
      <c r="G565" s="9"/>
      <c r="H565" s="9"/>
      <c r="I565" s="9"/>
      <c r="J565" s="9"/>
      <c r="K565" s="9"/>
      <c r="M565" s="848"/>
    </row>
    <row r="566" spans="1:13" s="5" customFormat="1" ht="14.25" customHeight="1">
      <c r="A566" s="45"/>
      <c r="B566" s="45"/>
      <c r="C566" s="10"/>
      <c r="D566" s="50"/>
      <c r="E566" s="32"/>
      <c r="F566" s="3"/>
      <c r="G566" s="9"/>
      <c r="H566" s="9"/>
      <c r="I566" s="9"/>
      <c r="J566" s="9"/>
      <c r="K566" s="9"/>
      <c r="M566" s="848"/>
    </row>
    <row r="567" spans="1:13" s="1" customFormat="1" ht="15.75">
      <c r="A567" s="41" t="s">
        <v>113</v>
      </c>
      <c r="B567" s="42"/>
      <c r="C567" s="24"/>
      <c r="D567" s="113"/>
      <c r="E567" s="52"/>
      <c r="F567" s="25"/>
      <c r="G567" s="26"/>
      <c r="H567" s="26"/>
      <c r="I567" s="26"/>
      <c r="J567" s="26"/>
      <c r="K567" s="26"/>
      <c r="M567" s="843"/>
    </row>
    <row r="568" spans="1:13" s="5" customFormat="1" ht="12.75" customHeight="1">
      <c r="A568" s="45"/>
      <c r="B568" s="49"/>
      <c r="C568" s="34"/>
      <c r="D568" s="50"/>
      <c r="E568" s="31"/>
      <c r="F568" s="3"/>
      <c r="G568" s="9"/>
      <c r="H568" s="9"/>
      <c r="I568" s="9"/>
      <c r="J568" s="9"/>
      <c r="K568" s="9"/>
      <c r="M568" s="848"/>
    </row>
    <row r="569" spans="1:13" s="106" customFormat="1" ht="18.75">
      <c r="A569" s="39" t="s">
        <v>267</v>
      </c>
      <c r="B569" s="11"/>
      <c r="C569" s="12"/>
      <c r="D569" s="47"/>
      <c r="E569" s="48"/>
      <c r="F569" s="2"/>
      <c r="G569" s="36"/>
      <c r="H569" s="36"/>
      <c r="I569" s="36"/>
      <c r="J569" s="36"/>
      <c r="K569" s="36"/>
      <c r="M569" s="847"/>
    </row>
    <row r="570" spans="1:13" s="5" customFormat="1" ht="14.25" customHeight="1">
      <c r="A570" s="45"/>
      <c r="B570" s="49" t="s">
        <v>51</v>
      </c>
      <c r="C570" s="34"/>
      <c r="D570" s="50"/>
      <c r="E570" s="31"/>
      <c r="F570" s="3"/>
      <c r="G570" s="9"/>
      <c r="H570" s="9"/>
      <c r="I570" s="9"/>
      <c r="J570" s="9"/>
      <c r="K570" s="9"/>
      <c r="M570" s="848"/>
    </row>
    <row r="571" spans="1:13" s="5" customFormat="1" ht="15.75">
      <c r="A571" s="39" t="s">
        <v>94</v>
      </c>
      <c r="B571" s="49"/>
      <c r="C571" s="44" t="s">
        <v>555</v>
      </c>
      <c r="D571" s="17">
        <v>1</v>
      </c>
      <c r="E571" s="506" t="s">
        <v>61</v>
      </c>
      <c r="F571" s="7">
        <v>1</v>
      </c>
      <c r="G571" s="8">
        <v>18</v>
      </c>
      <c r="H571" s="8">
        <f>SUM(G571/2.2)</f>
        <v>8.181818181818182</v>
      </c>
      <c r="I571" s="8">
        <v>30</v>
      </c>
      <c r="J571" s="132">
        <v>559</v>
      </c>
      <c r="K571" s="224">
        <f>SUM(J571/2.2)</f>
        <v>254.09090909090907</v>
      </c>
      <c r="M571" s="846">
        <v>387.61695</v>
      </c>
    </row>
    <row r="572" spans="1:13" s="5" customFormat="1" ht="13.5" customHeight="1">
      <c r="A572" s="45"/>
      <c r="B572" s="49" t="s">
        <v>9</v>
      </c>
      <c r="C572" s="723" t="s">
        <v>666</v>
      </c>
      <c r="D572" s="723"/>
      <c r="E572" s="723"/>
      <c r="F572" s="723"/>
      <c r="G572" s="723"/>
      <c r="H572" s="723"/>
      <c r="I572" s="723"/>
      <c r="J572" s="723"/>
      <c r="K572" s="723"/>
      <c r="M572" s="848"/>
    </row>
    <row r="573" spans="1:13" s="5" customFormat="1" ht="15.75">
      <c r="A573" s="39" t="s">
        <v>94</v>
      </c>
      <c r="B573" s="49"/>
      <c r="C573" s="524" t="s">
        <v>706</v>
      </c>
      <c r="D573" s="215">
        <v>9.29</v>
      </c>
      <c r="E573" s="250" t="s">
        <v>46</v>
      </c>
      <c r="F573" s="7">
        <v>2</v>
      </c>
      <c r="G573" s="8">
        <v>9</v>
      </c>
      <c r="H573" s="8">
        <f>SUM(G573/2.2)</f>
        <v>4.090909090909091</v>
      </c>
      <c r="I573" s="8">
        <v>64</v>
      </c>
      <c r="J573" s="132">
        <v>1228</v>
      </c>
      <c r="K573" s="224">
        <f>SUM(J573/2.2)</f>
        <v>558.1818181818181</v>
      </c>
      <c r="M573" s="846">
        <v>30.043125</v>
      </c>
    </row>
    <row r="574" spans="1:13" s="5" customFormat="1" ht="18.75" customHeight="1">
      <c r="A574" s="39" t="s">
        <v>94</v>
      </c>
      <c r="B574" s="49"/>
      <c r="C574" s="45"/>
      <c r="D574" s="564" t="s">
        <v>71</v>
      </c>
      <c r="E574" s="727"/>
      <c r="F574" s="727"/>
      <c r="G574" s="727"/>
      <c r="H574" s="727"/>
      <c r="I574" s="727"/>
      <c r="J574" s="727"/>
      <c r="K574" s="727"/>
      <c r="M574" s="848"/>
    </row>
    <row r="575" spans="1:13" s="4" customFormat="1" ht="14.25" customHeight="1">
      <c r="A575" s="39" t="s">
        <v>94</v>
      </c>
      <c r="B575" s="49"/>
      <c r="C575" s="14"/>
      <c r="D575" s="14"/>
      <c r="E575" s="330" t="s">
        <v>702</v>
      </c>
      <c r="F575" s="331" t="s">
        <v>704</v>
      </c>
      <c r="G575" s="332"/>
      <c r="H575" s="14"/>
      <c r="I575" s="14"/>
      <c r="J575" s="14"/>
      <c r="K575" s="14"/>
      <c r="M575" s="848"/>
    </row>
    <row r="576" spans="1:13" s="4" customFormat="1" ht="14.25" customHeight="1">
      <c r="A576" s="39" t="s">
        <v>94</v>
      </c>
      <c r="B576" s="49"/>
      <c r="C576" s="13"/>
      <c r="D576" s="13"/>
      <c r="E576" s="330" t="s">
        <v>703</v>
      </c>
      <c r="F576" s="331" t="s">
        <v>705</v>
      </c>
      <c r="G576" s="332"/>
      <c r="H576" s="13"/>
      <c r="I576" s="13"/>
      <c r="J576" s="13"/>
      <c r="K576" s="13"/>
      <c r="M576" s="848"/>
    </row>
    <row r="577" spans="1:13" s="106" customFormat="1" ht="14.25" customHeight="1">
      <c r="A577" s="45"/>
      <c r="B577" s="49"/>
      <c r="C577" s="545"/>
      <c r="D577" s="545"/>
      <c r="E577" s="545"/>
      <c r="F577" s="545"/>
      <c r="G577" s="545"/>
      <c r="H577" s="545"/>
      <c r="I577" s="545"/>
      <c r="J577" s="545"/>
      <c r="K577" s="545"/>
      <c r="M577" s="848"/>
    </row>
    <row r="578" spans="1:13" s="5" customFormat="1" ht="43.5" customHeight="1">
      <c r="A578" s="45"/>
      <c r="B578" s="49"/>
      <c r="C578" s="886" t="s">
        <v>268</v>
      </c>
      <c r="D578" s="887"/>
      <c r="E578" s="887"/>
      <c r="F578" s="887"/>
      <c r="G578" s="887"/>
      <c r="H578" s="887"/>
      <c r="I578" s="887"/>
      <c r="J578" s="887"/>
      <c r="K578" s="888"/>
      <c r="M578" s="848"/>
    </row>
    <row r="579" spans="1:13" s="5" customFormat="1" ht="14.25" customHeight="1">
      <c r="A579" s="45"/>
      <c r="B579" s="647"/>
      <c r="C579" s="719"/>
      <c r="D579" s="758" t="s">
        <v>303</v>
      </c>
      <c r="E579" s="727"/>
      <c r="F579" s="727"/>
      <c r="G579" s="727"/>
      <c r="H579" s="727"/>
      <c r="I579" s="727"/>
      <c r="J579" s="727"/>
      <c r="K579" s="731"/>
      <c r="M579" s="848"/>
    </row>
    <row r="580" spans="1:13" s="5" customFormat="1" ht="40.5" customHeight="1">
      <c r="A580" s="45"/>
      <c r="B580" s="647"/>
      <c r="C580" s="525"/>
      <c r="D580" s="891" t="s">
        <v>304</v>
      </c>
      <c r="E580" s="892"/>
      <c r="F580" s="892"/>
      <c r="G580" s="892"/>
      <c r="H580" s="892"/>
      <c r="I580" s="892"/>
      <c r="J580" s="892"/>
      <c r="K580" s="893"/>
      <c r="M580" s="848"/>
    </row>
    <row r="581" spans="1:13" s="5" customFormat="1" ht="8.25" customHeight="1">
      <c r="A581" s="45"/>
      <c r="B581" s="49"/>
      <c r="C581" s="46"/>
      <c r="D581" s="648"/>
      <c r="E581" s="648"/>
      <c r="F581" s="648"/>
      <c r="G581" s="648"/>
      <c r="H581" s="648"/>
      <c r="I581" s="648"/>
      <c r="J581" s="648"/>
      <c r="K581" s="648"/>
      <c r="M581" s="848"/>
    </row>
    <row r="582" spans="1:13" s="5" customFormat="1" ht="8.25" customHeight="1">
      <c r="A582" s="45"/>
      <c r="B582" s="49"/>
      <c r="C582" s="46"/>
      <c r="D582" s="648"/>
      <c r="E582" s="648"/>
      <c r="F582" s="648"/>
      <c r="G582" s="648"/>
      <c r="H582" s="648"/>
      <c r="I582" s="648"/>
      <c r="J582" s="648"/>
      <c r="K582" s="648"/>
      <c r="M582" s="848"/>
    </row>
    <row r="583" spans="1:13" s="106" customFormat="1" ht="18.75">
      <c r="A583" s="39" t="s">
        <v>156</v>
      </c>
      <c r="B583" s="11"/>
      <c r="C583" s="12"/>
      <c r="D583" s="47"/>
      <c r="E583" s="48"/>
      <c r="F583" s="2"/>
      <c r="G583" s="36"/>
      <c r="H583" s="36"/>
      <c r="I583" s="36"/>
      <c r="J583" s="36"/>
      <c r="K583" s="36"/>
      <c r="M583" s="848"/>
    </row>
    <row r="584" spans="1:13" s="5" customFormat="1" ht="14.25" customHeight="1">
      <c r="A584" s="45" t="s">
        <v>9</v>
      </c>
      <c r="B584" s="49" t="s">
        <v>100</v>
      </c>
      <c r="C584" s="34"/>
      <c r="D584" s="50"/>
      <c r="E584" s="31"/>
      <c r="F584" s="3"/>
      <c r="G584" s="9"/>
      <c r="H584" s="9"/>
      <c r="I584" s="9"/>
      <c r="J584" s="9"/>
      <c r="K584" s="9"/>
      <c r="M584" s="848"/>
    </row>
    <row r="585" spans="1:13" s="5" customFormat="1" ht="14.25" customHeight="1">
      <c r="A585" s="45"/>
      <c r="B585" s="49"/>
      <c r="C585" s="721" t="s">
        <v>666</v>
      </c>
      <c r="D585" s="721"/>
      <c r="E585" s="721"/>
      <c r="F585" s="721"/>
      <c r="G585" s="721"/>
      <c r="H585" s="721"/>
      <c r="I585" s="721"/>
      <c r="J585" s="22"/>
      <c r="K585" s="22"/>
      <c r="M585" s="848"/>
    </row>
    <row r="586" spans="1:13" s="5" customFormat="1" ht="15.75">
      <c r="A586" s="39" t="s">
        <v>94</v>
      </c>
      <c r="B586" s="49"/>
      <c r="C586" s="57" t="s">
        <v>662</v>
      </c>
      <c r="D586" s="21">
        <v>1</v>
      </c>
      <c r="E586" s="20" t="s">
        <v>30</v>
      </c>
      <c r="F586" s="6">
        <v>6</v>
      </c>
      <c r="G586" s="18">
        <v>4</v>
      </c>
      <c r="H586" s="18">
        <v>1.515</v>
      </c>
      <c r="I586" s="18">
        <v>36</v>
      </c>
      <c r="J586" s="164">
        <v>929</v>
      </c>
      <c r="K586" s="164">
        <f>SUM(J586/2.2)</f>
        <v>422.27272727272725</v>
      </c>
      <c r="M586" s="846">
        <v>37.58422500000001</v>
      </c>
    </row>
    <row r="587" spans="1:13" s="5" customFormat="1" ht="15.75">
      <c r="A587" s="39" t="s">
        <v>94</v>
      </c>
      <c r="B587" s="49"/>
      <c r="C587" s="57" t="s">
        <v>641</v>
      </c>
      <c r="D587" s="21">
        <v>1</v>
      </c>
      <c r="E587" s="20" t="s">
        <v>22</v>
      </c>
      <c r="F587" s="6">
        <v>1</v>
      </c>
      <c r="G587" s="18">
        <v>14</v>
      </c>
      <c r="H587" s="18">
        <v>6</v>
      </c>
      <c r="I587" s="18">
        <v>60</v>
      </c>
      <c r="J587" s="164">
        <v>972</v>
      </c>
      <c r="K587" s="164">
        <f>SUM(J587/2.2)</f>
        <v>441.81818181818176</v>
      </c>
      <c r="M587" s="846">
        <v>101.16540000000002</v>
      </c>
    </row>
    <row r="588" spans="1:13" s="5" customFormat="1" ht="15.75">
      <c r="A588" s="39" t="s">
        <v>94</v>
      </c>
      <c r="B588" s="49" t="s">
        <v>9</v>
      </c>
      <c r="C588" s="44" t="s">
        <v>642</v>
      </c>
      <c r="D588" s="17">
        <v>2</v>
      </c>
      <c r="E588" s="19" t="s">
        <v>22</v>
      </c>
      <c r="F588" s="7">
        <v>1</v>
      </c>
      <c r="G588" s="8">
        <v>28</v>
      </c>
      <c r="H588" s="8">
        <v>13</v>
      </c>
      <c r="I588" s="8">
        <v>48</v>
      </c>
      <c r="J588" s="166">
        <v>1481</v>
      </c>
      <c r="K588" s="164">
        <f>SUM(J588/2.2)</f>
        <v>673.1818181818181</v>
      </c>
      <c r="M588" s="846">
        <v>184.87822500000001</v>
      </c>
    </row>
    <row r="589" spans="1:18" ht="14.25" customHeight="1">
      <c r="A589" s="39" t="s">
        <v>94</v>
      </c>
      <c r="C589" s="732" t="s">
        <v>60</v>
      </c>
      <c r="D589" s="732"/>
      <c r="E589" s="732"/>
      <c r="F589" s="732"/>
      <c r="G589" s="732"/>
      <c r="H589" s="732"/>
      <c r="I589" s="732"/>
      <c r="J589" s="732"/>
      <c r="K589" s="732"/>
      <c r="P589" s="828"/>
      <c r="Q589" s="770"/>
      <c r="R589" s="770"/>
    </row>
    <row r="590" spans="1:18" s="4" customFormat="1" ht="15.75">
      <c r="A590" s="45"/>
      <c r="B590" s="49"/>
      <c r="C590" s="221" t="s">
        <v>326</v>
      </c>
      <c r="D590" s="222"/>
      <c r="E590" s="226" t="s">
        <v>731</v>
      </c>
      <c r="F590" s="226" t="s">
        <v>732</v>
      </c>
      <c r="H590" s="222" t="s">
        <v>733</v>
      </c>
      <c r="J590" s="222" t="s">
        <v>734</v>
      </c>
      <c r="L590" s="522" t="s">
        <v>735</v>
      </c>
      <c r="M590" s="854"/>
      <c r="N590" s="537"/>
      <c r="O590" s="537"/>
      <c r="P590" s="828"/>
      <c r="Q590" s="770"/>
      <c r="R590" s="770"/>
    </row>
    <row r="591" spans="1:18" s="4" customFormat="1" ht="14.25" customHeight="1">
      <c r="A591" s="39" t="s">
        <v>94</v>
      </c>
      <c r="B591" s="49"/>
      <c r="D591" s="222"/>
      <c r="E591" s="227" t="s">
        <v>643</v>
      </c>
      <c r="F591" s="227" t="s">
        <v>661</v>
      </c>
      <c r="H591" s="227" t="s">
        <v>651</v>
      </c>
      <c r="J591" s="228" t="s">
        <v>655</v>
      </c>
      <c r="L591" s="552" t="s">
        <v>654</v>
      </c>
      <c r="M591" s="854"/>
      <c r="N591" s="537"/>
      <c r="O591" s="537"/>
      <c r="P591" s="828"/>
      <c r="Q591" s="770"/>
      <c r="R591" s="770"/>
    </row>
    <row r="592" spans="1:18" s="4" customFormat="1" ht="14.25" customHeight="1">
      <c r="A592" s="39" t="s">
        <v>94</v>
      </c>
      <c r="B592" s="49"/>
      <c r="D592" s="222"/>
      <c r="E592" s="228" t="s">
        <v>659</v>
      </c>
      <c r="F592" s="227" t="s">
        <v>644</v>
      </c>
      <c r="H592" s="228" t="s">
        <v>652</v>
      </c>
      <c r="J592" s="227" t="s">
        <v>660</v>
      </c>
      <c r="L592" s="552" t="s">
        <v>653</v>
      </c>
      <c r="M592" s="854"/>
      <c r="N592" s="537"/>
      <c r="O592" s="537"/>
      <c r="P592" s="828"/>
      <c r="Q592" s="770"/>
      <c r="R592" s="770"/>
    </row>
    <row r="593" spans="1:18" s="4" customFormat="1" ht="14.25" customHeight="1">
      <c r="A593" s="39" t="s">
        <v>94</v>
      </c>
      <c r="B593" s="49"/>
      <c r="D593" s="222"/>
      <c r="E593" s="228" t="s">
        <v>647</v>
      </c>
      <c r="F593" s="227" t="s">
        <v>656</v>
      </c>
      <c r="J593" s="227" t="s">
        <v>645</v>
      </c>
      <c r="L593" s="762"/>
      <c r="M593" s="854"/>
      <c r="N593" s="537"/>
      <c r="O593" s="537"/>
      <c r="P593" s="828"/>
      <c r="Q593" s="770"/>
      <c r="R593" s="770"/>
    </row>
    <row r="594" spans="1:18" s="4" customFormat="1" ht="14.25" customHeight="1">
      <c r="A594" s="39" t="s">
        <v>94</v>
      </c>
      <c r="B594" s="49"/>
      <c r="D594" s="222"/>
      <c r="E594" s="228" t="s">
        <v>657</v>
      </c>
      <c r="F594" s="227" t="s">
        <v>737</v>
      </c>
      <c r="I594" s="228"/>
      <c r="J594" s="227" t="s">
        <v>658</v>
      </c>
      <c r="L594" s="762"/>
      <c r="M594" s="854"/>
      <c r="N594" s="537"/>
      <c r="O594" s="537"/>
      <c r="P594" s="828"/>
      <c r="Q594" s="770"/>
      <c r="R594" s="770"/>
    </row>
    <row r="595" spans="1:18" s="4" customFormat="1" ht="14.25" customHeight="1">
      <c r="A595" s="39" t="s">
        <v>94</v>
      </c>
      <c r="B595" s="49"/>
      <c r="C595" s="137"/>
      <c r="D595" s="222"/>
      <c r="E595" s="227" t="s">
        <v>646</v>
      </c>
      <c r="F595" s="227" t="s">
        <v>648</v>
      </c>
      <c r="I595" s="228"/>
      <c r="J595" s="228"/>
      <c r="L595" s="762"/>
      <c r="M595" s="854"/>
      <c r="N595" s="537"/>
      <c r="O595" s="537"/>
      <c r="P595" s="828"/>
      <c r="Q595" s="770"/>
      <c r="R595" s="770"/>
    </row>
    <row r="596" spans="1:18" s="4" customFormat="1" ht="13.5" customHeight="1">
      <c r="A596" s="45"/>
      <c r="B596" s="49"/>
      <c r="C596" s="137"/>
      <c r="D596" s="222"/>
      <c r="F596" s="227" t="s">
        <v>649</v>
      </c>
      <c r="I596" s="228"/>
      <c r="J596" s="228"/>
      <c r="K596" s="228"/>
      <c r="L596" s="537"/>
      <c r="M596" s="854"/>
      <c r="N596" s="537"/>
      <c r="O596" s="537"/>
      <c r="P596" s="828"/>
      <c r="Q596" s="770"/>
      <c r="R596" s="770"/>
    </row>
    <row r="597" spans="1:18" s="4" customFormat="1" ht="13.5" customHeight="1">
      <c r="A597" s="45"/>
      <c r="B597" s="49"/>
      <c r="C597" s="137"/>
      <c r="D597" s="222"/>
      <c r="F597" s="227"/>
      <c r="I597" s="228"/>
      <c r="J597" s="228"/>
      <c r="K597" s="228"/>
      <c r="L597" s="537"/>
      <c r="M597" s="854"/>
      <c r="N597" s="537"/>
      <c r="O597" s="537"/>
      <c r="P597" s="828"/>
      <c r="Q597" s="770"/>
      <c r="R597" s="770"/>
    </row>
    <row r="598" spans="1:18" s="106" customFormat="1" ht="18.75">
      <c r="A598" s="150" t="s">
        <v>317</v>
      </c>
      <c r="C598" s="12"/>
      <c r="D598" s="47"/>
      <c r="E598" s="48"/>
      <c r="F598" s="2"/>
      <c r="G598" s="36"/>
      <c r="H598" s="36"/>
      <c r="I598" s="36"/>
      <c r="J598" s="36"/>
      <c r="K598" s="36"/>
      <c r="L598" s="537"/>
      <c r="M598" s="854"/>
      <c r="N598" s="537"/>
      <c r="O598" s="537"/>
      <c r="P598" s="828"/>
      <c r="Q598" s="770"/>
      <c r="R598" s="770"/>
    </row>
    <row r="599" spans="1:18" s="5" customFormat="1" ht="15.75">
      <c r="A599" s="45" t="s">
        <v>9</v>
      </c>
      <c r="B599" s="49" t="s">
        <v>201</v>
      </c>
      <c r="C599" s="34"/>
      <c r="D599" s="50"/>
      <c r="E599" s="31"/>
      <c r="F599" s="3"/>
      <c r="G599" s="9"/>
      <c r="H599" s="9"/>
      <c r="I599" s="9"/>
      <c r="J599" s="9"/>
      <c r="K599" s="9"/>
      <c r="L599" s="537"/>
      <c r="M599" s="854"/>
      <c r="N599" s="537"/>
      <c r="O599" s="537"/>
      <c r="P599" s="828"/>
      <c r="Q599" s="770"/>
      <c r="R599" s="770"/>
    </row>
    <row r="600" spans="1:16" s="5" customFormat="1" ht="15" customHeight="1">
      <c r="A600" s="45"/>
      <c r="B600" s="49"/>
      <c r="C600" s="721" t="s">
        <v>666</v>
      </c>
      <c r="D600" s="721"/>
      <c r="E600" s="721"/>
      <c r="F600" s="721"/>
      <c r="G600" s="721"/>
      <c r="H600" s="721"/>
      <c r="I600" s="721"/>
      <c r="J600" s="22"/>
      <c r="K600" s="22"/>
      <c r="L600" s="537"/>
      <c r="M600" s="854"/>
      <c r="N600" s="828"/>
      <c r="O600" s="770"/>
      <c r="P600" s="770"/>
    </row>
    <row r="601" spans="1:13" s="5" customFormat="1" ht="15.75">
      <c r="A601" s="150" t="s">
        <v>94</v>
      </c>
      <c r="B601" s="49"/>
      <c r="C601" s="98" t="s">
        <v>664</v>
      </c>
      <c r="D601" s="21">
        <v>1</v>
      </c>
      <c r="E601" s="20" t="s">
        <v>22</v>
      </c>
      <c r="F601" s="6">
        <v>1</v>
      </c>
      <c r="G601" s="18">
        <v>14</v>
      </c>
      <c r="H601" s="18">
        <v>6</v>
      </c>
      <c r="I601" s="18">
        <v>60</v>
      </c>
      <c r="J601" s="164">
        <v>1020</v>
      </c>
      <c r="K601" s="164">
        <f>SUM(J601/2.2)</f>
        <v>463.6363636363636</v>
      </c>
      <c r="L601" s="165"/>
      <c r="M601" s="846">
        <v>101.16540000000002</v>
      </c>
    </row>
    <row r="602" spans="1:13" s="5" customFormat="1" ht="15.75">
      <c r="A602" s="150" t="s">
        <v>94</v>
      </c>
      <c r="B602" s="49"/>
      <c r="C602" s="101" t="s">
        <v>665</v>
      </c>
      <c r="D602" s="17">
        <v>2</v>
      </c>
      <c r="E602" s="19" t="s">
        <v>22</v>
      </c>
      <c r="F602" s="7">
        <v>1</v>
      </c>
      <c r="G602" s="8">
        <v>28</v>
      </c>
      <c r="H602" s="8">
        <v>13</v>
      </c>
      <c r="I602" s="8">
        <v>48</v>
      </c>
      <c r="J602" s="166">
        <v>1481</v>
      </c>
      <c r="K602" s="164">
        <f>SUM(J602/2.2)</f>
        <v>673.1818181818181</v>
      </c>
      <c r="L602" s="165"/>
      <c r="M602" s="846">
        <v>184.87822500000001</v>
      </c>
    </row>
    <row r="603" spans="3:18" ht="15.75">
      <c r="C603" s="732" t="s">
        <v>60</v>
      </c>
      <c r="D603" s="732"/>
      <c r="E603" s="732"/>
      <c r="F603" s="732"/>
      <c r="G603" s="732"/>
      <c r="H603" s="732"/>
      <c r="I603" s="732"/>
      <c r="J603" s="732"/>
      <c r="K603" s="732"/>
      <c r="P603" s="828"/>
      <c r="Q603" s="770"/>
      <c r="R603" s="770"/>
    </row>
    <row r="604" spans="3:18" ht="15.75">
      <c r="C604" s="526"/>
      <c r="D604" s="526"/>
      <c r="E604" s="526"/>
      <c r="F604" s="526"/>
      <c r="G604" s="526"/>
      <c r="H604" s="526"/>
      <c r="I604" s="526"/>
      <c r="J604" s="526"/>
      <c r="K604" s="526"/>
      <c r="P604" s="828"/>
      <c r="Q604" s="770"/>
      <c r="R604" s="770"/>
    </row>
    <row r="605" spans="1:18" s="4" customFormat="1" ht="14.25" customHeight="1">
      <c r="A605" s="45"/>
      <c r="B605" s="49"/>
      <c r="C605" s="62"/>
      <c r="D605" s="3"/>
      <c r="E605" s="10"/>
      <c r="F605" s="3"/>
      <c r="G605" s="9"/>
      <c r="H605" s="9"/>
      <c r="I605" s="9"/>
      <c r="J605" s="9"/>
      <c r="K605" s="9"/>
      <c r="L605" s="537"/>
      <c r="M605" s="854"/>
      <c r="N605" s="537"/>
      <c r="O605" s="537"/>
      <c r="P605" s="828"/>
      <c r="Q605" s="770"/>
      <c r="R605" s="770"/>
    </row>
    <row r="606" spans="1:18" s="4" customFormat="1" ht="15.75">
      <c r="A606" s="45"/>
      <c r="B606" s="49"/>
      <c r="C606" s="221" t="s">
        <v>326</v>
      </c>
      <c r="D606" s="143"/>
      <c r="E606" s="226" t="s">
        <v>731</v>
      </c>
      <c r="F606" s="226" t="s">
        <v>732</v>
      </c>
      <c r="H606" s="222" t="s">
        <v>733</v>
      </c>
      <c r="J606" s="222" t="s">
        <v>734</v>
      </c>
      <c r="L606" s="522" t="s">
        <v>735</v>
      </c>
      <c r="M606" s="854"/>
      <c r="N606" s="537"/>
      <c r="O606" s="537"/>
      <c r="P606" s="828"/>
      <c r="Q606" s="770"/>
      <c r="R606" s="770"/>
    </row>
    <row r="607" spans="1:18" s="4" customFormat="1" ht="14.25" customHeight="1">
      <c r="A607" s="150" t="s">
        <v>94</v>
      </c>
      <c r="B607" s="49"/>
      <c r="D607" s="143"/>
      <c r="E607" s="227" t="s">
        <v>747</v>
      </c>
      <c r="F607" s="346" t="s">
        <v>719</v>
      </c>
      <c r="H607" s="346" t="s">
        <v>720</v>
      </c>
      <c r="J607" s="228" t="s">
        <v>655</v>
      </c>
      <c r="K607" s="135"/>
      <c r="L607" s="780" t="s">
        <v>727</v>
      </c>
      <c r="M607" s="854"/>
      <c r="N607" s="537"/>
      <c r="O607" s="537"/>
      <c r="P607" s="828"/>
      <c r="Q607" s="770"/>
      <c r="R607" s="770"/>
    </row>
    <row r="608" spans="1:18" s="4" customFormat="1" ht="14.25" customHeight="1">
      <c r="A608" s="150" t="s">
        <v>94</v>
      </c>
      <c r="B608" s="49"/>
      <c r="D608" s="143"/>
      <c r="E608" s="227" t="s">
        <v>659</v>
      </c>
      <c r="F608" s="227" t="s">
        <v>661</v>
      </c>
      <c r="H608" s="227" t="s">
        <v>651</v>
      </c>
      <c r="J608" s="227" t="s">
        <v>660</v>
      </c>
      <c r="K608" s="135"/>
      <c r="L608" s="551" t="s">
        <v>669</v>
      </c>
      <c r="M608" s="854"/>
      <c r="N608" s="537"/>
      <c r="O608" s="537"/>
      <c r="P608" s="828"/>
      <c r="Q608" s="770"/>
      <c r="R608" s="770"/>
    </row>
    <row r="609" spans="1:18" s="4" customFormat="1" ht="14.25" customHeight="1">
      <c r="A609" s="150" t="s">
        <v>94</v>
      </c>
      <c r="B609" s="49"/>
      <c r="D609" s="143"/>
      <c r="E609" s="227" t="s">
        <v>676</v>
      </c>
      <c r="F609" s="227" t="s">
        <v>644</v>
      </c>
      <c r="H609" s="346" t="s">
        <v>721</v>
      </c>
      <c r="J609" s="346" t="s">
        <v>725</v>
      </c>
      <c r="K609" s="135"/>
      <c r="L609" s="552" t="s">
        <v>654</v>
      </c>
      <c r="M609" s="854"/>
      <c r="N609" s="537"/>
      <c r="O609" s="537"/>
      <c r="P609" s="828"/>
      <c r="Q609" s="770"/>
      <c r="R609" s="770"/>
    </row>
    <row r="610" spans="1:18" s="4" customFormat="1" ht="14.25" customHeight="1">
      <c r="A610" s="150" t="s">
        <v>94</v>
      </c>
      <c r="B610" s="49"/>
      <c r="D610" s="143"/>
      <c r="E610" s="227" t="s">
        <v>668</v>
      </c>
      <c r="F610" s="227" t="s">
        <v>656</v>
      </c>
      <c r="H610" s="228" t="s">
        <v>652</v>
      </c>
      <c r="J610" s="227" t="s">
        <v>663</v>
      </c>
      <c r="K610" s="135"/>
      <c r="L610" s="780" t="s">
        <v>728</v>
      </c>
      <c r="M610" s="854"/>
      <c r="N610" s="537"/>
      <c r="O610" s="537"/>
      <c r="P610" s="828"/>
      <c r="Q610" s="770"/>
      <c r="R610" s="770"/>
    </row>
    <row r="611" spans="1:18" s="4" customFormat="1" ht="14.25" customHeight="1">
      <c r="A611" s="150" t="s">
        <v>94</v>
      </c>
      <c r="B611" s="49"/>
      <c r="D611" s="143"/>
      <c r="E611" s="227" t="s">
        <v>647</v>
      </c>
      <c r="F611" s="227" t="s">
        <v>671</v>
      </c>
      <c r="H611" s="346" t="s">
        <v>722</v>
      </c>
      <c r="J611" s="227" t="s">
        <v>645</v>
      </c>
      <c r="K611" s="135"/>
      <c r="L611" s="552" t="s">
        <v>670</v>
      </c>
      <c r="M611" s="854"/>
      <c r="N611" s="537"/>
      <c r="O611" s="537"/>
      <c r="P611" s="828"/>
      <c r="Q611" s="770"/>
      <c r="R611" s="770"/>
    </row>
    <row r="612" spans="1:18" s="4" customFormat="1" ht="14.25" customHeight="1">
      <c r="A612" s="150" t="s">
        <v>94</v>
      </c>
      <c r="B612" s="49"/>
      <c r="D612" s="143"/>
      <c r="E612" s="227" t="s">
        <v>657</v>
      </c>
      <c r="F612" s="227" t="s">
        <v>737</v>
      </c>
      <c r="H612" s="346" t="s">
        <v>723</v>
      </c>
      <c r="J612" s="346" t="s">
        <v>726</v>
      </c>
      <c r="K612" s="135"/>
      <c r="L612" s="552" t="s">
        <v>653</v>
      </c>
      <c r="M612" s="854"/>
      <c r="N612" s="537"/>
      <c r="O612" s="537"/>
      <c r="P612" s="828"/>
      <c r="Q612" s="770"/>
      <c r="R612" s="770"/>
    </row>
    <row r="613" spans="1:18" s="5" customFormat="1" ht="14.25" customHeight="1">
      <c r="A613" s="150" t="s">
        <v>94</v>
      </c>
      <c r="B613" s="45" t="s">
        <v>10</v>
      </c>
      <c r="C613" s="10"/>
      <c r="D613" s="50"/>
      <c r="E613" s="227" t="s">
        <v>646</v>
      </c>
      <c r="F613" s="227" t="s">
        <v>648</v>
      </c>
      <c r="H613" s="346" t="s">
        <v>724</v>
      </c>
      <c r="J613" s="227" t="s">
        <v>672</v>
      </c>
      <c r="K613" s="135"/>
      <c r="L613" s="780" t="s">
        <v>729</v>
      </c>
      <c r="M613" s="850"/>
      <c r="N613" s="542"/>
      <c r="O613" s="542"/>
      <c r="P613" s="828"/>
      <c r="Q613" s="770"/>
      <c r="R613" s="770"/>
    </row>
    <row r="614" spans="1:18" s="5" customFormat="1" ht="14.25" customHeight="1">
      <c r="A614" s="150" t="s">
        <v>94</v>
      </c>
      <c r="B614" s="45"/>
      <c r="C614" s="10"/>
      <c r="D614" s="50"/>
      <c r="E614" s="227" t="s">
        <v>736</v>
      </c>
      <c r="F614" s="227" t="s">
        <v>649</v>
      </c>
      <c r="H614" s="346" t="s">
        <v>698</v>
      </c>
      <c r="J614" s="227" t="s">
        <v>658</v>
      </c>
      <c r="K614" s="135"/>
      <c r="L614" s="780" t="s">
        <v>730</v>
      </c>
      <c r="M614" s="850"/>
      <c r="N614" s="542"/>
      <c r="O614" s="542"/>
      <c r="P614" s="828"/>
      <c r="Q614" s="770"/>
      <c r="R614" s="770"/>
    </row>
    <row r="615" spans="1:18" s="5" customFormat="1" ht="16.5" thickBot="1">
      <c r="A615" s="59" t="s">
        <v>9</v>
      </c>
      <c r="B615" s="59" t="s">
        <v>10</v>
      </c>
      <c r="C615" s="117"/>
      <c r="D615" s="81"/>
      <c r="E615" s="81"/>
      <c r="F615" s="81"/>
      <c r="G615" s="81"/>
      <c r="H615" s="81"/>
      <c r="I615" s="81"/>
      <c r="J615" s="81"/>
      <c r="K615" s="81"/>
      <c r="L615" s="553" t="s">
        <v>673</v>
      </c>
      <c r="M615" s="855"/>
      <c r="N615" s="543"/>
      <c r="O615" s="543"/>
      <c r="P615" s="828"/>
      <c r="Q615" s="770"/>
      <c r="R615" s="770"/>
    </row>
    <row r="616" spans="1:18" s="5" customFormat="1" ht="14.25" customHeight="1" thickTop="1">
      <c r="A616" s="45"/>
      <c r="B616" s="45"/>
      <c r="C616" s="10"/>
      <c r="D616" s="50"/>
      <c r="E616" s="50"/>
      <c r="F616" s="50"/>
      <c r="G616" s="50"/>
      <c r="H616" s="50"/>
      <c r="I616" s="50"/>
      <c r="J616" s="50"/>
      <c r="K616" s="50"/>
      <c r="L616" s="543"/>
      <c r="M616" s="856"/>
      <c r="N616" s="543"/>
      <c r="O616" s="543"/>
      <c r="P616" s="828"/>
      <c r="Q616" s="770"/>
      <c r="R616" s="770"/>
    </row>
    <row r="617" spans="1:18" s="5" customFormat="1" ht="12" customHeight="1">
      <c r="A617" s="45"/>
      <c r="B617" s="45"/>
      <c r="C617" s="10"/>
      <c r="D617" s="50"/>
      <c r="E617" s="50"/>
      <c r="F617" s="50"/>
      <c r="G617" s="50"/>
      <c r="H617" s="50"/>
      <c r="I617" s="50"/>
      <c r="J617" s="50"/>
      <c r="K617" s="50"/>
      <c r="L617" s="543"/>
      <c r="M617" s="856"/>
      <c r="N617" s="543"/>
      <c r="O617" s="543"/>
      <c r="P617" s="828"/>
      <c r="Q617" s="770"/>
      <c r="R617" s="770"/>
    </row>
    <row r="618" spans="1:18" s="5" customFormat="1" ht="15.75">
      <c r="A618" s="41" t="s">
        <v>269</v>
      </c>
      <c r="B618" s="42"/>
      <c r="C618" s="24"/>
      <c r="D618" s="113"/>
      <c r="E618" s="52"/>
      <c r="F618" s="25"/>
      <c r="G618" s="26"/>
      <c r="H618" s="26"/>
      <c r="I618" s="26"/>
      <c r="J618" s="26"/>
      <c r="K618" s="26"/>
      <c r="L618" s="538"/>
      <c r="M618" s="851"/>
      <c r="N618" s="542"/>
      <c r="O618" s="542"/>
      <c r="P618" s="828"/>
      <c r="Q618" s="770"/>
      <c r="R618" s="770"/>
    </row>
    <row r="619" spans="1:18" s="5" customFormat="1" ht="12" customHeight="1">
      <c r="A619" s="105"/>
      <c r="B619" s="45"/>
      <c r="C619" s="34"/>
      <c r="D619" s="50"/>
      <c r="E619" s="31"/>
      <c r="F619" s="3"/>
      <c r="G619" s="9"/>
      <c r="H619" s="9"/>
      <c r="I619" s="9"/>
      <c r="J619" s="9"/>
      <c r="K619" s="9"/>
      <c r="L619" s="542"/>
      <c r="M619" s="850"/>
      <c r="N619" s="542"/>
      <c r="O619" s="542"/>
      <c r="P619" s="828"/>
      <c r="Q619" s="770"/>
      <c r="R619" s="770"/>
    </row>
    <row r="620" spans="1:18" s="5" customFormat="1" ht="15.75">
      <c r="A620" s="39" t="s">
        <v>318</v>
      </c>
      <c r="B620" s="11"/>
      <c r="C620" s="12"/>
      <c r="D620" s="47"/>
      <c r="E620" s="48"/>
      <c r="F620" s="2"/>
      <c r="G620" s="36"/>
      <c r="H620" s="36"/>
      <c r="I620" s="36"/>
      <c r="J620" s="36"/>
      <c r="K620" s="36"/>
      <c r="L620" s="537"/>
      <c r="M620" s="854"/>
      <c r="N620" s="537"/>
      <c r="O620" s="537"/>
      <c r="P620" s="828"/>
      <c r="Q620" s="770"/>
      <c r="R620" s="770"/>
    </row>
    <row r="621" spans="1:18" s="5" customFormat="1" ht="15.75">
      <c r="A621" s="45" t="s">
        <v>9</v>
      </c>
      <c r="B621" s="49" t="s">
        <v>175</v>
      </c>
      <c r="C621" s="34"/>
      <c r="D621" s="50"/>
      <c r="E621" s="31"/>
      <c r="F621" s="3"/>
      <c r="G621" s="9"/>
      <c r="H621" s="9"/>
      <c r="I621" s="9"/>
      <c r="J621" s="9"/>
      <c r="K621" s="9"/>
      <c r="L621" s="537"/>
      <c r="M621" s="854"/>
      <c r="N621" s="537"/>
      <c r="O621" s="537"/>
      <c r="P621" s="828"/>
      <c r="Q621" s="770"/>
      <c r="R621" s="770"/>
    </row>
    <row r="622" spans="1:18" s="5" customFormat="1" ht="14.25" customHeight="1">
      <c r="A622" s="45"/>
      <c r="B622" s="49"/>
      <c r="C622" s="759" t="s">
        <v>666</v>
      </c>
      <c r="D622" s="723"/>
      <c r="E622" s="723"/>
      <c r="F622" s="723"/>
      <c r="G622" s="723"/>
      <c r="H622" s="723"/>
      <c r="I622" s="723"/>
      <c r="J622" s="723"/>
      <c r="K622" s="723"/>
      <c r="L622" s="537"/>
      <c r="M622" s="854"/>
      <c r="N622" s="537"/>
      <c r="O622" s="537"/>
      <c r="P622" s="828"/>
      <c r="Q622" s="770"/>
      <c r="R622" s="770"/>
    </row>
    <row r="623" spans="1:13" s="5" customFormat="1" ht="15.75">
      <c r="A623" s="39" t="s">
        <v>94</v>
      </c>
      <c r="B623" s="49"/>
      <c r="C623" s="527" t="s">
        <v>674</v>
      </c>
      <c r="D623" s="649">
        <v>1</v>
      </c>
      <c r="E623" s="650" t="s">
        <v>23</v>
      </c>
      <c r="F623" s="649">
        <v>2</v>
      </c>
      <c r="G623" s="651">
        <v>14</v>
      </c>
      <c r="H623" s="651">
        <v>6.36</v>
      </c>
      <c r="I623" s="651">
        <v>36</v>
      </c>
      <c r="J623" s="225">
        <v>1164</v>
      </c>
      <c r="K623" s="225">
        <f>SUM(J623/2.2)</f>
        <v>529.090909090909</v>
      </c>
      <c r="L623" s="165"/>
      <c r="M623" s="846">
        <v>75.55532727272727</v>
      </c>
    </row>
    <row r="624" spans="1:13" s="5" customFormat="1" ht="15.75">
      <c r="A624" s="39" t="s">
        <v>94</v>
      </c>
      <c r="B624" s="45"/>
      <c r="C624" s="527" t="s">
        <v>675</v>
      </c>
      <c r="D624" s="652">
        <v>2</v>
      </c>
      <c r="E624" s="650" t="s">
        <v>23</v>
      </c>
      <c r="F624" s="649">
        <v>1</v>
      </c>
      <c r="G624" s="651">
        <v>28</v>
      </c>
      <c r="H624" s="651">
        <v>12.72</v>
      </c>
      <c r="I624" s="651">
        <v>60</v>
      </c>
      <c r="J624" s="225">
        <v>1800</v>
      </c>
      <c r="K624" s="225">
        <f>SUM(J624/2.2)</f>
        <v>818.1818181818181</v>
      </c>
      <c r="L624" s="165"/>
      <c r="M624" s="846">
        <v>136.3652181818182</v>
      </c>
    </row>
    <row r="625" spans="1:18" s="5" customFormat="1" ht="15.75">
      <c r="A625" s="105" t="s">
        <v>94</v>
      </c>
      <c r="B625" s="45"/>
      <c r="C625" s="45"/>
      <c r="D625" s="140"/>
      <c r="E625" s="10"/>
      <c r="F625" s="3"/>
      <c r="G625" s="9"/>
      <c r="H625" s="9"/>
      <c r="I625" s="9"/>
      <c r="J625" s="9"/>
      <c r="K625" s="9"/>
      <c r="L625" s="537"/>
      <c r="M625" s="854"/>
      <c r="N625" s="537"/>
      <c r="O625" s="537"/>
      <c r="P625" s="828"/>
      <c r="Q625" s="770"/>
      <c r="R625" s="770"/>
    </row>
    <row r="626" spans="1:18" s="5" customFormat="1" ht="15.75">
      <c r="A626" s="105"/>
      <c r="B626" s="45"/>
      <c r="C626" s="221" t="s">
        <v>326</v>
      </c>
      <c r="D626" s="50"/>
      <c r="E626" s="226" t="s">
        <v>731</v>
      </c>
      <c r="F626" s="226" t="s">
        <v>732</v>
      </c>
      <c r="G626" s="4"/>
      <c r="H626" s="222" t="s">
        <v>733</v>
      </c>
      <c r="I626" s="4"/>
      <c r="J626" s="222" t="s">
        <v>734</v>
      </c>
      <c r="K626" s="4"/>
      <c r="L626" s="522" t="s">
        <v>735</v>
      </c>
      <c r="M626" s="854"/>
      <c r="N626" s="537"/>
      <c r="O626" s="537"/>
      <c r="P626" s="828"/>
      <c r="Q626" s="770"/>
      <c r="R626" s="770"/>
    </row>
    <row r="627" spans="1:18" s="5" customFormat="1" ht="14.25" customHeight="1">
      <c r="A627" s="39" t="s">
        <v>94</v>
      </c>
      <c r="B627" s="45"/>
      <c r="C627" s="34"/>
      <c r="D627" s="50"/>
      <c r="E627" s="227" t="s">
        <v>747</v>
      </c>
      <c r="F627" s="346" t="s">
        <v>719</v>
      </c>
      <c r="G627" s="4"/>
      <c r="H627" s="346" t="s">
        <v>720</v>
      </c>
      <c r="I627" s="4"/>
      <c r="J627" s="228" t="s">
        <v>655</v>
      </c>
      <c r="K627" s="135"/>
      <c r="L627" s="780" t="s">
        <v>727</v>
      </c>
      <c r="M627" s="854"/>
      <c r="N627" s="537"/>
      <c r="O627" s="537"/>
      <c r="P627" s="828"/>
      <c r="Q627" s="770"/>
      <c r="R627" s="770"/>
    </row>
    <row r="628" spans="1:18" s="5" customFormat="1" ht="14.25" customHeight="1">
      <c r="A628" s="39" t="s">
        <v>94</v>
      </c>
      <c r="B628" s="45"/>
      <c r="C628" s="45"/>
      <c r="D628" s="140"/>
      <c r="E628" s="227" t="s">
        <v>659</v>
      </c>
      <c r="F628" s="227" t="s">
        <v>661</v>
      </c>
      <c r="G628" s="4"/>
      <c r="H628" s="227" t="s">
        <v>651</v>
      </c>
      <c r="I628" s="4"/>
      <c r="J628" s="227" t="s">
        <v>660</v>
      </c>
      <c r="K628" s="135"/>
      <c r="L628" s="551" t="s">
        <v>669</v>
      </c>
      <c r="M628" s="854"/>
      <c r="N628" s="537"/>
      <c r="O628" s="537"/>
      <c r="P628" s="828"/>
      <c r="Q628" s="770"/>
      <c r="R628" s="770"/>
    </row>
    <row r="629" spans="1:18" s="5" customFormat="1" ht="14.25" customHeight="1">
      <c r="A629" s="39" t="s">
        <v>94</v>
      </c>
      <c r="B629" s="45"/>
      <c r="C629" s="45"/>
      <c r="D629" s="140"/>
      <c r="E629" s="227" t="s">
        <v>676</v>
      </c>
      <c r="F629" s="227" t="s">
        <v>644</v>
      </c>
      <c r="G629" s="4"/>
      <c r="H629" s="346" t="s">
        <v>721</v>
      </c>
      <c r="I629" s="4"/>
      <c r="J629" s="346" t="s">
        <v>725</v>
      </c>
      <c r="K629" s="135"/>
      <c r="L629" s="552" t="s">
        <v>654</v>
      </c>
      <c r="M629" s="854"/>
      <c r="N629" s="537"/>
      <c r="O629" s="537"/>
      <c r="P629" s="828"/>
      <c r="Q629" s="770"/>
      <c r="R629" s="770"/>
    </row>
    <row r="630" spans="1:18" s="5" customFormat="1" ht="14.25" customHeight="1">
      <c r="A630" s="39" t="s">
        <v>94</v>
      </c>
      <c r="B630" s="45"/>
      <c r="C630" s="45"/>
      <c r="D630" s="140"/>
      <c r="E630" s="227" t="s">
        <v>668</v>
      </c>
      <c r="F630" s="227" t="s">
        <v>656</v>
      </c>
      <c r="G630" s="4"/>
      <c r="H630" s="228" t="s">
        <v>652</v>
      </c>
      <c r="I630" s="4"/>
      <c r="J630" s="227" t="s">
        <v>663</v>
      </c>
      <c r="K630" s="135"/>
      <c r="L630" s="780" t="s">
        <v>728</v>
      </c>
      <c r="M630" s="854"/>
      <c r="N630" s="537"/>
      <c r="O630" s="537"/>
      <c r="P630" s="828"/>
      <c r="Q630" s="770"/>
      <c r="R630" s="770"/>
    </row>
    <row r="631" spans="1:18" s="5" customFormat="1" ht="14.25" customHeight="1">
      <c r="A631" s="39" t="s">
        <v>94</v>
      </c>
      <c r="B631" s="45"/>
      <c r="C631" s="34"/>
      <c r="D631" s="50"/>
      <c r="E631" s="227" t="s">
        <v>647</v>
      </c>
      <c r="F631" s="227" t="s">
        <v>671</v>
      </c>
      <c r="G631" s="4"/>
      <c r="H631" s="346" t="s">
        <v>722</v>
      </c>
      <c r="I631" s="4"/>
      <c r="J631" s="227" t="s">
        <v>645</v>
      </c>
      <c r="K631" s="135"/>
      <c r="L631" s="552" t="s">
        <v>670</v>
      </c>
      <c r="M631" s="854"/>
      <c r="N631" s="537"/>
      <c r="O631" s="537"/>
      <c r="P631" s="828"/>
      <c r="Q631" s="770"/>
      <c r="R631" s="770"/>
    </row>
    <row r="632" spans="1:18" s="5" customFormat="1" ht="14.25" customHeight="1">
      <c r="A632" s="39" t="s">
        <v>94</v>
      </c>
      <c r="B632" s="45"/>
      <c r="C632" s="34"/>
      <c r="D632" s="50"/>
      <c r="E632" s="227" t="s">
        <v>657</v>
      </c>
      <c r="F632" s="227" t="s">
        <v>737</v>
      </c>
      <c r="G632" s="4"/>
      <c r="H632" s="346" t="s">
        <v>723</v>
      </c>
      <c r="I632" s="4"/>
      <c r="J632" s="346" t="s">
        <v>726</v>
      </c>
      <c r="K632" s="135"/>
      <c r="L632" s="552" t="s">
        <v>653</v>
      </c>
      <c r="M632" s="854"/>
      <c r="N632" s="537"/>
      <c r="O632" s="537"/>
      <c r="P632" s="828"/>
      <c r="Q632" s="770"/>
      <c r="R632" s="770"/>
    </row>
    <row r="633" spans="1:18" s="4" customFormat="1" ht="14.25" customHeight="1">
      <c r="A633" s="39" t="s">
        <v>94</v>
      </c>
      <c r="B633" s="49"/>
      <c r="D633" s="143"/>
      <c r="E633" s="227" t="s">
        <v>646</v>
      </c>
      <c r="F633" s="227" t="s">
        <v>648</v>
      </c>
      <c r="G633" s="5"/>
      <c r="H633" s="346" t="s">
        <v>724</v>
      </c>
      <c r="I633" s="5"/>
      <c r="J633" s="227" t="s">
        <v>672</v>
      </c>
      <c r="K633" s="135"/>
      <c r="L633" s="780" t="s">
        <v>729</v>
      </c>
      <c r="M633" s="854"/>
      <c r="N633" s="537"/>
      <c r="O633" s="537"/>
      <c r="P633" s="828"/>
      <c r="Q633" s="770"/>
      <c r="R633" s="770"/>
    </row>
    <row r="634" spans="1:18" s="4" customFormat="1" ht="14.25" customHeight="1">
      <c r="A634" s="39" t="s">
        <v>94</v>
      </c>
      <c r="B634" s="49"/>
      <c r="D634" s="143"/>
      <c r="E634" s="227" t="s">
        <v>736</v>
      </c>
      <c r="F634" s="227" t="s">
        <v>649</v>
      </c>
      <c r="G634" s="5"/>
      <c r="H634" s="346" t="s">
        <v>698</v>
      </c>
      <c r="I634" s="5"/>
      <c r="J634" s="227" t="s">
        <v>658</v>
      </c>
      <c r="K634" s="135"/>
      <c r="L634" s="780" t="s">
        <v>730</v>
      </c>
      <c r="M634" s="854"/>
      <c r="N634" s="537"/>
      <c r="O634" s="537"/>
      <c r="P634" s="828"/>
      <c r="Q634" s="770"/>
      <c r="R634" s="770"/>
    </row>
    <row r="635" spans="1:18" s="5" customFormat="1" ht="14.25" customHeight="1">
      <c r="A635" s="105"/>
      <c r="B635" s="45"/>
      <c r="C635" s="34"/>
      <c r="D635" s="50"/>
      <c r="E635" s="31"/>
      <c r="F635" s="3"/>
      <c r="G635" s="9"/>
      <c r="H635" s="9"/>
      <c r="I635" s="9"/>
      <c r="J635" s="9"/>
      <c r="K635" s="9"/>
      <c r="L635" s="542"/>
      <c r="M635" s="850"/>
      <c r="N635" s="542"/>
      <c r="O635" s="542"/>
      <c r="P635" s="828"/>
      <c r="Q635" s="770"/>
      <c r="R635" s="770"/>
    </row>
    <row r="636" spans="1:18" s="5" customFormat="1" ht="15.75">
      <c r="A636" s="39" t="s">
        <v>342</v>
      </c>
      <c r="B636" s="11"/>
      <c r="C636" s="12"/>
      <c r="D636" s="47"/>
      <c r="E636" s="48"/>
      <c r="F636" s="2"/>
      <c r="G636" s="218"/>
      <c r="H636" s="218"/>
      <c r="I636" s="218"/>
      <c r="J636" s="218"/>
      <c r="K636" s="218"/>
      <c r="L636" s="537"/>
      <c r="M636" s="854"/>
      <c r="N636" s="537"/>
      <c r="O636" s="537"/>
      <c r="P636" s="828"/>
      <c r="Q636" s="770"/>
      <c r="R636" s="770"/>
    </row>
    <row r="637" spans="1:18" s="5" customFormat="1" ht="14.25" customHeight="1">
      <c r="A637" s="45" t="s">
        <v>9</v>
      </c>
      <c r="B637" s="564" t="s">
        <v>343</v>
      </c>
      <c r="C637" s="31"/>
      <c r="D637" s="31"/>
      <c r="E637" s="31"/>
      <c r="F637" s="31"/>
      <c r="G637" s="165"/>
      <c r="H637" s="165"/>
      <c r="I637" s="165"/>
      <c r="J637" s="165"/>
      <c r="K637" s="165"/>
      <c r="L637" s="537"/>
      <c r="M637" s="854"/>
      <c r="N637" s="537"/>
      <c r="O637" s="537"/>
      <c r="P637" s="828"/>
      <c r="Q637" s="770"/>
      <c r="R637" s="770"/>
    </row>
    <row r="638" spans="1:18" s="5" customFormat="1" ht="14.25" customHeight="1">
      <c r="A638" s="45"/>
      <c r="B638" s="49"/>
      <c r="C638" s="721" t="s">
        <v>707</v>
      </c>
      <c r="D638" s="727"/>
      <c r="E638" s="727"/>
      <c r="F638" s="3"/>
      <c r="G638" s="165"/>
      <c r="H638" s="165"/>
      <c r="I638" s="165"/>
      <c r="J638" s="165"/>
      <c r="K638" s="165"/>
      <c r="L638" s="537"/>
      <c r="M638" s="854"/>
      <c r="N638" s="537"/>
      <c r="O638" s="537"/>
      <c r="P638" s="828"/>
      <c r="Q638" s="770"/>
      <c r="R638" s="770"/>
    </row>
    <row r="639" spans="1:13" s="5" customFormat="1" ht="15.75">
      <c r="A639" s="39" t="s">
        <v>94</v>
      </c>
      <c r="B639" s="49"/>
      <c r="C639" s="44" t="s">
        <v>677</v>
      </c>
      <c r="D639" s="17">
        <v>0.5</v>
      </c>
      <c r="E639" s="19" t="s">
        <v>23</v>
      </c>
      <c r="F639" s="653">
        <v>4</v>
      </c>
      <c r="G639" s="166">
        <v>7.55</v>
      </c>
      <c r="H639" s="166">
        <v>3.4</v>
      </c>
      <c r="I639" s="166">
        <v>36</v>
      </c>
      <c r="J639" s="170">
        <v>1132</v>
      </c>
      <c r="K639" s="167">
        <f>SUM(J639/2.2)</f>
        <v>514.5454545454545</v>
      </c>
      <c r="L639" s="165"/>
      <c r="M639" s="846">
        <v>54.255027272727276</v>
      </c>
    </row>
    <row r="640" spans="1:18" s="5" customFormat="1" ht="15.75">
      <c r="A640" s="105"/>
      <c r="B640" s="45"/>
      <c r="C640" s="45"/>
      <c r="D640" s="140"/>
      <c r="E640" s="10"/>
      <c r="F640" s="3"/>
      <c r="G640" s="165"/>
      <c r="H640" s="165"/>
      <c r="I640" s="165"/>
      <c r="J640" s="165"/>
      <c r="K640" s="165"/>
      <c r="L640" s="537"/>
      <c r="M640" s="854"/>
      <c r="N640" s="537"/>
      <c r="O640" s="537"/>
      <c r="P640" s="828"/>
      <c r="Q640" s="770"/>
      <c r="R640" s="770"/>
    </row>
    <row r="641" spans="1:18" s="5" customFormat="1" ht="14.25" customHeight="1">
      <c r="A641" s="39" t="s">
        <v>94</v>
      </c>
      <c r="B641" s="45"/>
      <c r="C641" s="34"/>
      <c r="D641" s="227" t="s">
        <v>678</v>
      </c>
      <c r="E641" s="136"/>
      <c r="F641" s="227" t="s">
        <v>682</v>
      </c>
      <c r="G641" s="227"/>
      <c r="H641" s="227"/>
      <c r="I641" s="227"/>
      <c r="J641" s="227" t="s">
        <v>685</v>
      </c>
      <c r="K641" s="135"/>
      <c r="L641" s="537"/>
      <c r="M641" s="854"/>
      <c r="N641" s="537"/>
      <c r="O641" s="537"/>
      <c r="P641" s="828"/>
      <c r="Q641" s="770"/>
      <c r="R641" s="770"/>
    </row>
    <row r="642" spans="1:18" s="5" customFormat="1" ht="14.25" customHeight="1">
      <c r="A642" s="39" t="s">
        <v>94</v>
      </c>
      <c r="B642" s="45"/>
      <c r="C642" s="45"/>
      <c r="D642" s="227" t="s">
        <v>679</v>
      </c>
      <c r="E642" s="136"/>
      <c r="F642" s="227" t="s">
        <v>683</v>
      </c>
      <c r="G642" s="227"/>
      <c r="H642" s="227"/>
      <c r="I642" s="227"/>
      <c r="J642" s="227" t="s">
        <v>686</v>
      </c>
      <c r="K642" s="135"/>
      <c r="L642" s="537"/>
      <c r="M642" s="854"/>
      <c r="N642" s="537"/>
      <c r="O642" s="537"/>
      <c r="P642" s="828"/>
      <c r="Q642" s="770"/>
      <c r="R642" s="770"/>
    </row>
    <row r="643" spans="1:18" s="5" customFormat="1" ht="14.25" customHeight="1">
      <c r="A643" s="39" t="s">
        <v>94</v>
      </c>
      <c r="B643" s="45"/>
      <c r="C643" s="45"/>
      <c r="D643" s="227" t="s">
        <v>680</v>
      </c>
      <c r="E643" s="136"/>
      <c r="F643" s="227" t="s">
        <v>684</v>
      </c>
      <c r="G643" s="227"/>
      <c r="H643" s="227"/>
      <c r="I643" s="227"/>
      <c r="J643" s="227" t="s">
        <v>687</v>
      </c>
      <c r="K643" s="135"/>
      <c r="L643" s="537"/>
      <c r="M643" s="854"/>
      <c r="N643" s="537"/>
      <c r="O643" s="537"/>
      <c r="P643" s="828"/>
      <c r="Q643" s="770"/>
      <c r="R643" s="770"/>
    </row>
    <row r="644" spans="1:18" s="5" customFormat="1" ht="14.25" customHeight="1">
      <c r="A644" s="39" t="s">
        <v>94</v>
      </c>
      <c r="B644" s="45"/>
      <c r="C644" s="45"/>
      <c r="D644" s="227" t="s">
        <v>681</v>
      </c>
      <c r="E644" s="136"/>
      <c r="F644" s="227"/>
      <c r="G644" s="227"/>
      <c r="H644" s="227"/>
      <c r="I644" s="227"/>
      <c r="J644" s="227"/>
      <c r="K644" s="135"/>
      <c r="L644" s="537"/>
      <c r="M644" s="854"/>
      <c r="N644" s="537"/>
      <c r="O644" s="537"/>
      <c r="P644" s="828"/>
      <c r="Q644" s="770"/>
      <c r="R644" s="770"/>
    </row>
    <row r="645" spans="1:18" s="5" customFormat="1" ht="14.25" customHeight="1">
      <c r="A645" s="105" t="s">
        <v>94</v>
      </c>
      <c r="B645" s="45"/>
      <c r="C645" s="45"/>
      <c r="D645" s="140"/>
      <c r="E645" s="136"/>
      <c r="F645" s="227"/>
      <c r="G645" s="227"/>
      <c r="H645" s="227"/>
      <c r="I645" s="227"/>
      <c r="J645" s="227"/>
      <c r="K645" s="135"/>
      <c r="L645" s="537"/>
      <c r="M645" s="854"/>
      <c r="N645" s="537"/>
      <c r="O645" s="537"/>
      <c r="P645" s="828"/>
      <c r="Q645" s="770"/>
      <c r="R645" s="770"/>
    </row>
    <row r="646" spans="1:18" s="5" customFormat="1" ht="15.75">
      <c r="A646" s="39" t="s">
        <v>485</v>
      </c>
      <c r="B646" s="11"/>
      <c r="C646" s="12"/>
      <c r="D646" s="47"/>
      <c r="E646" s="48"/>
      <c r="F646" s="2"/>
      <c r="G646" s="218"/>
      <c r="H646" s="218"/>
      <c r="I646" s="218"/>
      <c r="J646" s="218"/>
      <c r="K646" s="218"/>
      <c r="L646" s="537"/>
      <c r="M646" s="854"/>
      <c r="N646" s="537"/>
      <c r="O646" s="537"/>
      <c r="P646" s="828"/>
      <c r="Q646" s="770"/>
      <c r="R646" s="770"/>
    </row>
    <row r="647" spans="1:18" s="5" customFormat="1" ht="14.25" customHeight="1">
      <c r="A647" s="45" t="s">
        <v>9</v>
      </c>
      <c r="B647" s="564" t="s">
        <v>486</v>
      </c>
      <c r="C647" s="31"/>
      <c r="D647" s="31"/>
      <c r="E647" s="31"/>
      <c r="F647" s="31"/>
      <c r="G647" s="165"/>
      <c r="H647" s="165"/>
      <c r="I647" s="165"/>
      <c r="J647" s="165"/>
      <c r="K647" s="165"/>
      <c r="L647" s="537"/>
      <c r="M647" s="854"/>
      <c r="N647" s="537"/>
      <c r="O647" s="537"/>
      <c r="P647" s="828"/>
      <c r="Q647" s="770"/>
      <c r="R647" s="770"/>
    </row>
    <row r="648" spans="1:18" s="5" customFormat="1" ht="14.25" customHeight="1">
      <c r="A648" s="45"/>
      <c r="B648" s="49"/>
      <c r="C648" s="727"/>
      <c r="D648" s="727"/>
      <c r="E648" s="727"/>
      <c r="F648" s="3"/>
      <c r="G648" s="165"/>
      <c r="H648" s="165"/>
      <c r="I648" s="165"/>
      <c r="J648" s="165"/>
      <c r="K648" s="165"/>
      <c r="L648" s="537"/>
      <c r="M648" s="854"/>
      <c r="N648" s="537"/>
      <c r="O648" s="537"/>
      <c r="P648" s="828"/>
      <c r="Q648" s="770"/>
      <c r="R648" s="770"/>
    </row>
    <row r="649" spans="1:13" s="5" customFormat="1" ht="14.25" customHeight="1">
      <c r="A649" s="39" t="s">
        <v>94</v>
      </c>
      <c r="B649" s="49"/>
      <c r="C649" s="826" t="s">
        <v>785</v>
      </c>
      <c r="D649" s="17">
        <v>2</v>
      </c>
      <c r="E649" s="19" t="s">
        <v>23</v>
      </c>
      <c r="F649" s="653">
        <v>1</v>
      </c>
      <c r="G649" s="166">
        <v>28</v>
      </c>
      <c r="H649" s="166">
        <v>13</v>
      </c>
      <c r="I649" s="166">
        <v>60</v>
      </c>
      <c r="J649" s="170">
        <v>1800</v>
      </c>
      <c r="K649" s="167">
        <v>818</v>
      </c>
      <c r="L649" s="167"/>
      <c r="M649" s="857">
        <v>197.99</v>
      </c>
    </row>
    <row r="650" spans="1:13" s="5" customFormat="1" ht="14.25" customHeight="1">
      <c r="A650" s="105"/>
      <c r="B650" s="45"/>
      <c r="C650" s="45"/>
      <c r="D650" s="140"/>
      <c r="E650" s="136"/>
      <c r="F650" s="227"/>
      <c r="G650" s="227"/>
      <c r="H650" s="227"/>
      <c r="I650" s="227"/>
      <c r="J650" s="227"/>
      <c r="K650" s="135"/>
      <c r="L650" s="770"/>
      <c r="M650" s="848"/>
    </row>
    <row r="651" spans="1:13" s="5" customFormat="1" ht="14.25" customHeight="1">
      <c r="A651" s="39" t="s">
        <v>94</v>
      </c>
      <c r="B651" s="45" t="s">
        <v>487</v>
      </c>
      <c r="C651" s="45"/>
      <c r="D651" s="140" t="s">
        <v>488</v>
      </c>
      <c r="E651" s="136"/>
      <c r="F651" s="227"/>
      <c r="G651" s="227"/>
      <c r="H651" s="227"/>
      <c r="I651" s="227"/>
      <c r="J651" s="227"/>
      <c r="K651" s="135"/>
      <c r="L651" s="770"/>
      <c r="M651" s="848"/>
    </row>
    <row r="652" spans="1:13" s="5" customFormat="1" ht="42" customHeight="1">
      <c r="A652" s="105"/>
      <c r="B652" s="45"/>
      <c r="C652" s="894" t="s">
        <v>489</v>
      </c>
      <c r="D652" s="894"/>
      <c r="E652" s="894"/>
      <c r="F652" s="894"/>
      <c r="G652" s="744"/>
      <c r="H652" s="744"/>
      <c r="I652" s="744"/>
      <c r="J652" s="744"/>
      <c r="K652" s="744"/>
      <c r="L652" s="770"/>
      <c r="M652" s="848"/>
    </row>
    <row r="653" spans="1:13" s="4" customFormat="1" ht="14.25" customHeight="1" thickBo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770"/>
      <c r="M653" s="848"/>
    </row>
    <row r="654" spans="5:16" ht="11.25" customHeight="1" thickTop="1">
      <c r="E654" s="3"/>
      <c r="G654" s="3"/>
      <c r="H654" s="3"/>
      <c r="I654" s="3"/>
      <c r="J654" s="3"/>
      <c r="K654" s="3"/>
      <c r="L654" s="770"/>
      <c r="M654" s="848"/>
      <c r="N654"/>
      <c r="O654"/>
      <c r="P654"/>
    </row>
    <row r="655" spans="1:13" s="1" customFormat="1" ht="15.75">
      <c r="A655" s="41" t="s">
        <v>354</v>
      </c>
      <c r="B655" s="42"/>
      <c r="C655" s="24"/>
      <c r="D655" s="113"/>
      <c r="E655" s="52"/>
      <c r="F655" s="25"/>
      <c r="G655" s="26"/>
      <c r="H655" s="26"/>
      <c r="I655" s="26"/>
      <c r="J655" s="26"/>
      <c r="K655" s="26"/>
      <c r="L655" s="770"/>
      <c r="M655" s="848"/>
    </row>
    <row r="656" spans="1:16" ht="12.75" customHeight="1">
      <c r="A656"/>
      <c r="B656"/>
      <c r="C656"/>
      <c r="D656"/>
      <c r="E656"/>
      <c r="F656"/>
      <c r="G656"/>
      <c r="H656"/>
      <c r="I656"/>
      <c r="J656"/>
      <c r="K656"/>
      <c r="L656" s="770"/>
      <c r="M656" s="848"/>
      <c r="N656"/>
      <c r="O656"/>
      <c r="P656"/>
    </row>
    <row r="657" spans="1:16" ht="18.75">
      <c r="A657" s="39" t="s">
        <v>445</v>
      </c>
      <c r="B657"/>
      <c r="C657"/>
      <c r="D657"/>
      <c r="E657"/>
      <c r="F657"/>
      <c r="G657"/>
      <c r="H657"/>
      <c r="I657"/>
      <c r="J657"/>
      <c r="K657"/>
      <c r="L657" s="770"/>
      <c r="M657" s="848"/>
      <c r="N657"/>
      <c r="O657"/>
      <c r="P657"/>
    </row>
    <row r="658" spans="1:16" ht="14.25" customHeight="1">
      <c r="A658"/>
      <c r="B658" s="49" t="s">
        <v>183</v>
      </c>
      <c r="D658" s="34"/>
      <c r="E658" s="50"/>
      <c r="F658" s="31"/>
      <c r="G658" s="3"/>
      <c r="H658" s="639"/>
      <c r="I658" s="639"/>
      <c r="J658" s="639"/>
      <c r="K658" s="639"/>
      <c r="L658" s="770"/>
      <c r="M658" s="848"/>
      <c r="N658"/>
      <c r="O658"/>
      <c r="P658"/>
    </row>
    <row r="659" spans="1:16" ht="13.5" customHeight="1">
      <c r="A659"/>
      <c r="B659"/>
      <c r="C659" s="49"/>
      <c r="D659" s="727"/>
      <c r="E659" s="727"/>
      <c r="F659" s="727"/>
      <c r="G659" s="727"/>
      <c r="H659" s="727"/>
      <c r="I659" s="727"/>
      <c r="J659" s="727"/>
      <c r="K659" s="22"/>
      <c r="L659" s="770"/>
      <c r="M659" s="848"/>
      <c r="N659"/>
      <c r="O659"/>
      <c r="P659"/>
    </row>
    <row r="660" spans="1:16" ht="13.5" customHeight="1">
      <c r="A660" s="39" t="s">
        <v>94</v>
      </c>
      <c r="B660"/>
      <c r="C660" s="57" t="s">
        <v>688</v>
      </c>
      <c r="D660" s="21">
        <v>10</v>
      </c>
      <c r="E660" s="20" t="s">
        <v>20</v>
      </c>
      <c r="F660" s="6">
        <v>2</v>
      </c>
      <c r="G660" s="635">
        <v>10</v>
      </c>
      <c r="H660" s="635">
        <v>4.5359</v>
      </c>
      <c r="I660" s="635">
        <v>64</v>
      </c>
      <c r="J660" s="634">
        <v>1344</v>
      </c>
      <c r="K660" s="635">
        <f>SUM(J660/2.2)</f>
        <v>610.9090909090909</v>
      </c>
      <c r="L660" s="840"/>
      <c r="M660" s="846">
        <v>27.422181818181816</v>
      </c>
      <c r="N660"/>
      <c r="O660"/>
      <c r="P660"/>
    </row>
    <row r="661" spans="1:16" ht="13.5" customHeight="1">
      <c r="A661" s="39" t="s">
        <v>94</v>
      </c>
      <c r="B661"/>
      <c r="C661" s="44" t="s">
        <v>689</v>
      </c>
      <c r="D661" s="17">
        <v>25</v>
      </c>
      <c r="E661" s="19" t="s">
        <v>20</v>
      </c>
      <c r="F661" s="6">
        <v>1</v>
      </c>
      <c r="G661" s="164">
        <v>25</v>
      </c>
      <c r="H661" s="164">
        <v>11</v>
      </c>
      <c r="I661" s="164">
        <v>80</v>
      </c>
      <c r="J661" s="169">
        <v>2040</v>
      </c>
      <c r="K661" s="164">
        <f>SUM(J661/2.2)</f>
        <v>927.2727272727273</v>
      </c>
      <c r="L661" s="165"/>
      <c r="M661" s="846">
        <v>45.49745454545454</v>
      </c>
      <c r="N661"/>
      <c r="O661"/>
      <c r="P661"/>
    </row>
    <row r="662" spans="1:16" ht="13.5" customHeight="1">
      <c r="A662" s="39" t="s">
        <v>94</v>
      </c>
      <c r="B662"/>
      <c r="D662" s="732" t="s">
        <v>697</v>
      </c>
      <c r="E662" s="732"/>
      <c r="F662" s="732"/>
      <c r="G662" s="732"/>
      <c r="H662" s="732"/>
      <c r="I662" s="732"/>
      <c r="J662" s="732"/>
      <c r="K662" s="732"/>
      <c r="L662"/>
      <c r="M662" s="844"/>
      <c r="N662"/>
      <c r="O662"/>
      <c r="P662"/>
    </row>
    <row r="663" spans="1:16" ht="5.25" customHeight="1">
      <c r="A663" s="39" t="s">
        <v>94</v>
      </c>
      <c r="B663"/>
      <c r="D663" s="526"/>
      <c r="E663" s="526"/>
      <c r="F663" s="526"/>
      <c r="G663" s="526"/>
      <c r="H663" s="526"/>
      <c r="I663" s="526"/>
      <c r="J663" s="526"/>
      <c r="K663" s="526"/>
      <c r="L663"/>
      <c r="M663" s="844"/>
      <c r="N663"/>
      <c r="O663"/>
      <c r="P663"/>
    </row>
    <row r="664" spans="1:16" ht="13.5" customHeight="1">
      <c r="A664" s="39" t="s">
        <v>94</v>
      </c>
      <c r="B664"/>
      <c r="C664" s="49"/>
      <c r="D664" s="4"/>
      <c r="E664" s="4"/>
      <c r="F664" s="229" t="s">
        <v>696</v>
      </c>
      <c r="G664" s="654"/>
      <c r="H664" s="654"/>
      <c r="I664" s="654"/>
      <c r="J664" s="654"/>
      <c r="K664" s="654"/>
      <c r="L664"/>
      <c r="M664" s="844"/>
      <c r="N664"/>
      <c r="O664"/>
      <c r="P664"/>
    </row>
    <row r="665" spans="1:16" ht="9" customHeight="1">
      <c r="A665"/>
      <c r="B665"/>
      <c r="C665" s="49"/>
      <c r="D665" s="4"/>
      <c r="E665" s="4"/>
      <c r="F665" s="229"/>
      <c r="G665" s="226"/>
      <c r="H665" s="226"/>
      <c r="I665" s="226"/>
      <c r="J665" s="226"/>
      <c r="K665" s="226"/>
      <c r="L665"/>
      <c r="M665" s="844"/>
      <c r="N665"/>
      <c r="O665"/>
      <c r="P665"/>
    </row>
    <row r="666" spans="1:13" s="106" customFormat="1" ht="18.75">
      <c r="A666" s="39" t="s">
        <v>325</v>
      </c>
      <c r="B666" s="11"/>
      <c r="C666" s="12"/>
      <c r="D666" s="47"/>
      <c r="E666" s="48"/>
      <c r="F666" s="2"/>
      <c r="G666" s="36"/>
      <c r="H666" s="36"/>
      <c r="I666" s="36"/>
      <c r="J666" s="36"/>
      <c r="K666" s="36"/>
      <c r="M666" s="847"/>
    </row>
    <row r="667" spans="1:13" s="5" customFormat="1" ht="14.25" customHeight="1">
      <c r="A667" s="45"/>
      <c r="B667" s="49" t="s">
        <v>183</v>
      </c>
      <c r="C667" s="34"/>
      <c r="D667" s="50"/>
      <c r="E667" s="31"/>
      <c r="F667" s="3"/>
      <c r="G667" s="9"/>
      <c r="H667" s="9"/>
      <c r="I667" s="9"/>
      <c r="J667" s="9"/>
      <c r="K667" s="9"/>
      <c r="M667" s="848"/>
    </row>
    <row r="668" spans="1:13" s="5" customFormat="1" ht="14.25" customHeight="1">
      <c r="A668" s="45"/>
      <c r="B668" s="49"/>
      <c r="C668" s="760" t="s">
        <v>707</v>
      </c>
      <c r="D668" s="722"/>
      <c r="E668" s="722"/>
      <c r="F668" s="722"/>
      <c r="G668" s="722"/>
      <c r="H668" s="722"/>
      <c r="I668" s="722"/>
      <c r="J668" s="722"/>
      <c r="K668" s="722"/>
      <c r="M668" s="848"/>
    </row>
    <row r="669" spans="1:13" s="5" customFormat="1" ht="15.75">
      <c r="A669" s="39" t="s">
        <v>94</v>
      </c>
      <c r="B669" s="49"/>
      <c r="C669" s="57" t="s">
        <v>694</v>
      </c>
      <c r="D669" s="21">
        <v>10</v>
      </c>
      <c r="E669" s="20" t="s">
        <v>20</v>
      </c>
      <c r="F669" s="6">
        <v>2</v>
      </c>
      <c r="G669" s="18">
        <v>10</v>
      </c>
      <c r="H669" s="18">
        <v>4.5359</v>
      </c>
      <c r="I669" s="18">
        <v>64</v>
      </c>
      <c r="J669" s="169">
        <v>1344</v>
      </c>
      <c r="K669" s="164">
        <f>SUM(J669/2.2)</f>
        <v>610.9090909090909</v>
      </c>
      <c r="L669" s="165"/>
      <c r="M669" s="846">
        <v>23.516181818181817</v>
      </c>
    </row>
    <row r="670" spans="1:13" s="5" customFormat="1" ht="15.75">
      <c r="A670" s="39" t="s">
        <v>94</v>
      </c>
      <c r="B670" s="49"/>
      <c r="C670" s="44" t="s">
        <v>695</v>
      </c>
      <c r="D670" s="17">
        <v>25</v>
      </c>
      <c r="E670" s="19" t="s">
        <v>20</v>
      </c>
      <c r="F670" s="7">
        <v>1</v>
      </c>
      <c r="G670" s="8">
        <v>25</v>
      </c>
      <c r="H670" s="8">
        <v>11.3399</v>
      </c>
      <c r="I670" s="8">
        <v>80</v>
      </c>
      <c r="J670" s="166">
        <v>2040</v>
      </c>
      <c r="K670" s="164">
        <f>SUM(J670/2.2)</f>
        <v>927.2727272727273</v>
      </c>
      <c r="L670" s="165"/>
      <c r="M670" s="846">
        <v>39.186</v>
      </c>
    </row>
    <row r="671" spans="1:18" ht="15.75">
      <c r="A671" s="39" t="s">
        <v>94</v>
      </c>
      <c r="C671" s="732" t="s">
        <v>59</v>
      </c>
      <c r="D671" s="732"/>
      <c r="E671" s="732"/>
      <c r="F671" s="732"/>
      <c r="G671" s="732"/>
      <c r="H671" s="732"/>
      <c r="I671" s="732"/>
      <c r="J671" s="732"/>
      <c r="K671" s="732"/>
      <c r="P671" s="828"/>
      <c r="Q671" s="770"/>
      <c r="R671" s="770"/>
    </row>
    <row r="672" spans="3:18" ht="12" customHeight="1">
      <c r="C672" s="555"/>
      <c r="D672" s="526"/>
      <c r="E672" s="526"/>
      <c r="F672" s="526"/>
      <c r="G672" s="526"/>
      <c r="H672" s="526"/>
      <c r="I672" s="526"/>
      <c r="J672" s="526"/>
      <c r="K672" s="526"/>
      <c r="P672" s="828"/>
      <c r="Q672" s="770"/>
      <c r="R672" s="770"/>
    </row>
    <row r="673" spans="3:18" ht="8.25" customHeight="1">
      <c r="C673" s="526"/>
      <c r="D673" s="526"/>
      <c r="E673" s="526"/>
      <c r="F673" s="526"/>
      <c r="G673" s="526"/>
      <c r="H673" s="526"/>
      <c r="I673" s="526"/>
      <c r="J673" s="526"/>
      <c r="K673" s="526"/>
      <c r="P673" s="828"/>
      <c r="Q673" s="770"/>
      <c r="R673" s="770"/>
    </row>
    <row r="674" spans="1:18" s="4" customFormat="1" ht="14.25" customHeight="1">
      <c r="A674" s="39" t="s">
        <v>94</v>
      </c>
      <c r="B674" s="49"/>
      <c r="C674" s="229" t="s">
        <v>326</v>
      </c>
      <c r="E674" s="226" t="s">
        <v>731</v>
      </c>
      <c r="F674" s="226" t="s">
        <v>732</v>
      </c>
      <c r="H674" s="222" t="s">
        <v>733</v>
      </c>
      <c r="J674" s="222" t="s">
        <v>734</v>
      </c>
      <c r="L674" s="522" t="s">
        <v>735</v>
      </c>
      <c r="M674" s="854"/>
      <c r="N674" s="537"/>
      <c r="O674" s="537"/>
      <c r="P674" s="828"/>
      <c r="Q674" s="770"/>
      <c r="R674" s="770"/>
    </row>
    <row r="675" spans="1:18" s="4" customFormat="1" ht="14.25" customHeight="1">
      <c r="A675" s="39" t="s">
        <v>94</v>
      </c>
      <c r="B675" s="49"/>
      <c r="E675" s="227" t="s">
        <v>747</v>
      </c>
      <c r="F675" s="346" t="s">
        <v>719</v>
      </c>
      <c r="H675" s="346" t="s">
        <v>720</v>
      </c>
      <c r="J675" s="228" t="s">
        <v>655</v>
      </c>
      <c r="K675" s="135"/>
      <c r="L675" s="780" t="s">
        <v>727</v>
      </c>
      <c r="M675" s="854"/>
      <c r="N675" s="537"/>
      <c r="O675" s="537"/>
      <c r="P675" s="828"/>
      <c r="Q675" s="770"/>
      <c r="R675" s="770"/>
    </row>
    <row r="676" spans="1:18" s="4" customFormat="1" ht="14.25" customHeight="1">
      <c r="A676" s="39" t="s">
        <v>94</v>
      </c>
      <c r="B676" s="49"/>
      <c r="E676" s="227" t="s">
        <v>659</v>
      </c>
      <c r="F676" s="227" t="s">
        <v>661</v>
      </c>
      <c r="H676" s="227" t="s">
        <v>651</v>
      </c>
      <c r="J676" s="227" t="s">
        <v>660</v>
      </c>
      <c r="K676" s="135"/>
      <c r="L676" s="551" t="s">
        <v>669</v>
      </c>
      <c r="M676" s="854"/>
      <c r="N676" s="537"/>
      <c r="O676" s="537"/>
      <c r="P676" s="828"/>
      <c r="Q676" s="770"/>
      <c r="R676" s="770"/>
    </row>
    <row r="677" spans="1:18" s="4" customFormat="1" ht="14.25" customHeight="1">
      <c r="A677" s="39" t="s">
        <v>94</v>
      </c>
      <c r="B677" s="49"/>
      <c r="E677" s="227" t="s">
        <v>676</v>
      </c>
      <c r="F677" s="227" t="s">
        <v>644</v>
      </c>
      <c r="H677" s="346" t="s">
        <v>721</v>
      </c>
      <c r="J677" s="346" t="s">
        <v>725</v>
      </c>
      <c r="K677" s="135"/>
      <c r="L677" s="552" t="s">
        <v>654</v>
      </c>
      <c r="M677" s="854"/>
      <c r="N677" s="537"/>
      <c r="O677" s="537"/>
      <c r="P677" s="828"/>
      <c r="Q677" s="770"/>
      <c r="R677" s="770"/>
    </row>
    <row r="678" spans="1:18" s="4" customFormat="1" ht="14.25" customHeight="1">
      <c r="A678" s="39" t="s">
        <v>94</v>
      </c>
      <c r="B678" s="49"/>
      <c r="E678" s="227" t="s">
        <v>668</v>
      </c>
      <c r="F678" s="227" t="s">
        <v>656</v>
      </c>
      <c r="H678" s="228" t="s">
        <v>652</v>
      </c>
      <c r="J678" s="227" t="s">
        <v>663</v>
      </c>
      <c r="K678" s="135"/>
      <c r="L678" s="780" t="s">
        <v>728</v>
      </c>
      <c r="M678" s="854"/>
      <c r="N678" s="537"/>
      <c r="O678" s="537"/>
      <c r="P678" s="828"/>
      <c r="Q678" s="770"/>
      <c r="R678" s="770"/>
    </row>
    <row r="679" spans="1:18" s="4" customFormat="1" ht="14.25" customHeight="1">
      <c r="A679" s="39" t="s">
        <v>94</v>
      </c>
      <c r="B679" s="49"/>
      <c r="E679" s="227" t="s">
        <v>647</v>
      </c>
      <c r="F679" s="227" t="s">
        <v>671</v>
      </c>
      <c r="H679" s="346" t="s">
        <v>722</v>
      </c>
      <c r="J679" s="227" t="s">
        <v>645</v>
      </c>
      <c r="K679" s="135"/>
      <c r="L679" s="552" t="s">
        <v>670</v>
      </c>
      <c r="M679" s="854"/>
      <c r="N679" s="537"/>
      <c r="O679" s="537"/>
      <c r="P679" s="828"/>
      <c r="Q679" s="770"/>
      <c r="R679" s="770"/>
    </row>
    <row r="680" spans="1:18" s="4" customFormat="1" ht="14.25" customHeight="1">
      <c r="A680" s="39" t="s">
        <v>94</v>
      </c>
      <c r="B680" s="49"/>
      <c r="C680" s="137"/>
      <c r="E680" s="227" t="s">
        <v>657</v>
      </c>
      <c r="F680" s="227" t="s">
        <v>737</v>
      </c>
      <c r="H680" s="346" t="s">
        <v>723</v>
      </c>
      <c r="J680" s="346" t="s">
        <v>726</v>
      </c>
      <c r="K680" s="135"/>
      <c r="L680" s="552" t="s">
        <v>653</v>
      </c>
      <c r="M680" s="854"/>
      <c r="N680" s="537"/>
      <c r="O680" s="537"/>
      <c r="P680" s="828"/>
      <c r="Q680" s="770"/>
      <c r="R680" s="770"/>
    </row>
    <row r="681" spans="1:18" s="4" customFormat="1" ht="14.25" customHeight="1">
      <c r="A681" s="39" t="s">
        <v>94</v>
      </c>
      <c r="B681" s="49"/>
      <c r="C681" s="137"/>
      <c r="E681" s="227" t="s">
        <v>646</v>
      </c>
      <c r="F681" s="227" t="s">
        <v>648</v>
      </c>
      <c r="G681" s="5"/>
      <c r="H681" s="346" t="s">
        <v>724</v>
      </c>
      <c r="I681" s="5"/>
      <c r="J681" s="227" t="s">
        <v>672</v>
      </c>
      <c r="K681" s="135"/>
      <c r="L681" s="780" t="s">
        <v>729</v>
      </c>
      <c r="M681" s="854"/>
      <c r="N681" s="537"/>
      <c r="O681" s="537"/>
      <c r="P681" s="828"/>
      <c r="Q681" s="770"/>
      <c r="R681" s="770"/>
    </row>
    <row r="682" spans="1:18" s="1" customFormat="1" ht="14.25" customHeight="1">
      <c r="A682" s="39" t="s">
        <v>94</v>
      </c>
      <c r="B682" s="43"/>
      <c r="C682" s="27"/>
      <c r="D682" s="38"/>
      <c r="E682" s="227" t="s">
        <v>736</v>
      </c>
      <c r="F682" s="227" t="s">
        <v>649</v>
      </c>
      <c r="G682" s="5"/>
      <c r="H682" s="346" t="s">
        <v>698</v>
      </c>
      <c r="I682" s="5"/>
      <c r="J682" s="227" t="s">
        <v>658</v>
      </c>
      <c r="K682" s="135"/>
      <c r="L682" s="780" t="s">
        <v>730</v>
      </c>
      <c r="M682" s="854"/>
      <c r="N682" s="537"/>
      <c r="O682" s="537"/>
      <c r="P682" s="828"/>
      <c r="Q682" s="770"/>
      <c r="R682" s="770"/>
    </row>
    <row r="683" spans="1:18" ht="12.75" customHeight="1">
      <c r="A683"/>
      <c r="B683"/>
      <c r="C683"/>
      <c r="D683"/>
      <c r="E683"/>
      <c r="F683"/>
      <c r="G683"/>
      <c r="H683"/>
      <c r="I683"/>
      <c r="J683"/>
      <c r="K683"/>
      <c r="L683" s="542"/>
      <c r="P683" s="828"/>
      <c r="Q683" s="770"/>
      <c r="R683" s="770"/>
    </row>
    <row r="684" spans="1:18" s="4" customFormat="1" ht="14.25" customHeight="1" thickBo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544"/>
      <c r="M684" s="858"/>
      <c r="N684" s="838"/>
      <c r="O684" s="838"/>
      <c r="P684" s="828"/>
      <c r="Q684" s="770"/>
      <c r="R684" s="770"/>
    </row>
    <row r="685" spans="5:18" ht="11.25" customHeight="1" thickTop="1">
      <c r="E685" s="3"/>
      <c r="G685" s="3"/>
      <c r="H685" s="3"/>
      <c r="I685" s="3"/>
      <c r="J685" s="3"/>
      <c r="K685" s="3"/>
      <c r="P685" s="828"/>
      <c r="Q685" s="770"/>
      <c r="R685" s="770"/>
    </row>
    <row r="686" spans="5:18" ht="11.25" customHeight="1">
      <c r="E686" s="3"/>
      <c r="G686" s="3"/>
      <c r="H686" s="3"/>
      <c r="I686" s="3"/>
      <c r="J686" s="3"/>
      <c r="K686" s="3"/>
      <c r="P686" s="828"/>
      <c r="Q686" s="770"/>
      <c r="R686" s="770"/>
    </row>
    <row r="687" spans="1:18" s="1" customFormat="1" ht="15.75">
      <c r="A687" s="41" t="s">
        <v>767</v>
      </c>
      <c r="B687" s="42"/>
      <c r="C687" s="24"/>
      <c r="D687" s="113"/>
      <c r="E687" s="52"/>
      <c r="F687" s="25"/>
      <c r="G687" s="26"/>
      <c r="H687" s="26"/>
      <c r="I687" s="26"/>
      <c r="J687" s="26"/>
      <c r="K687" s="26"/>
      <c r="L687" s="538"/>
      <c r="M687" s="851"/>
      <c r="N687" s="542"/>
      <c r="O687" s="542"/>
      <c r="P687" s="828"/>
      <c r="Q687" s="770"/>
      <c r="R687" s="770"/>
    </row>
    <row r="688" spans="1:18" ht="12.75" customHeight="1">
      <c r="A688"/>
      <c r="B688"/>
      <c r="C688"/>
      <c r="D688"/>
      <c r="E688"/>
      <c r="F688"/>
      <c r="G688"/>
      <c r="H688"/>
      <c r="I688"/>
      <c r="J688"/>
      <c r="K688"/>
      <c r="P688" s="828"/>
      <c r="Q688" s="770"/>
      <c r="R688" s="770"/>
    </row>
    <row r="689" spans="1:18" s="106" customFormat="1" ht="15.75">
      <c r="A689" s="39" t="s">
        <v>176</v>
      </c>
      <c r="B689" s="11"/>
      <c r="C689" s="12"/>
      <c r="D689" s="47"/>
      <c r="E689" s="48"/>
      <c r="F689" s="2"/>
      <c r="G689" s="36"/>
      <c r="H689" s="36"/>
      <c r="I689" s="36"/>
      <c r="J689" s="36"/>
      <c r="K689" s="36"/>
      <c r="L689" s="537"/>
      <c r="M689" s="854"/>
      <c r="N689" s="537"/>
      <c r="O689" s="537"/>
      <c r="P689" s="828"/>
      <c r="Q689" s="770"/>
      <c r="R689" s="770"/>
    </row>
    <row r="690" spans="1:18" s="5" customFormat="1" ht="15.75">
      <c r="A690" s="45" t="s">
        <v>9</v>
      </c>
      <c r="B690" s="49" t="s">
        <v>101</v>
      </c>
      <c r="C690" s="34"/>
      <c r="D690" s="50"/>
      <c r="E690" s="31"/>
      <c r="F690" s="3"/>
      <c r="G690" s="9"/>
      <c r="H690" s="9"/>
      <c r="I690" s="9"/>
      <c r="J690" s="9"/>
      <c r="K690" s="9"/>
      <c r="L690" s="537"/>
      <c r="M690" s="854"/>
      <c r="N690" s="537"/>
      <c r="O690" s="537"/>
      <c r="P690" s="828"/>
      <c r="Q690" s="770"/>
      <c r="R690" s="770"/>
    </row>
    <row r="691" spans="1:18" s="5" customFormat="1" ht="14.25" customHeight="1">
      <c r="A691" s="45"/>
      <c r="B691" s="49"/>
      <c r="C691" s="721" t="s">
        <v>707</v>
      </c>
      <c r="D691" s="727"/>
      <c r="E691" s="727"/>
      <c r="F691" s="554"/>
      <c r="G691" s="554"/>
      <c r="H691" s="554"/>
      <c r="I691" s="554"/>
      <c r="J691" s="22"/>
      <c r="K691" s="22"/>
      <c r="L691" s="537"/>
      <c r="M691" s="854"/>
      <c r="N691" s="537"/>
      <c r="O691" s="537"/>
      <c r="P691" s="828"/>
      <c r="Q691" s="770"/>
      <c r="R691" s="770"/>
    </row>
    <row r="692" spans="1:13" s="5" customFormat="1" ht="15.75">
      <c r="A692" s="39" t="s">
        <v>94</v>
      </c>
      <c r="B692" s="49" t="s">
        <v>9</v>
      </c>
      <c r="C692" s="57" t="s">
        <v>690</v>
      </c>
      <c r="D692" s="21">
        <v>10</v>
      </c>
      <c r="E692" s="20" t="s">
        <v>20</v>
      </c>
      <c r="F692" s="6">
        <v>2</v>
      </c>
      <c r="G692" s="18">
        <v>10</v>
      </c>
      <c r="H692" s="18">
        <v>4.5359</v>
      </c>
      <c r="I692" s="18">
        <v>64</v>
      </c>
      <c r="J692" s="164">
        <v>1408</v>
      </c>
      <c r="K692" s="164">
        <f>SUM(J692/2.2)</f>
        <v>640</v>
      </c>
      <c r="L692" s="165"/>
      <c r="M692" s="846">
        <v>14.936727272727271</v>
      </c>
    </row>
    <row r="693" spans="1:13" s="5" customFormat="1" ht="15.75">
      <c r="A693" s="39" t="s">
        <v>94</v>
      </c>
      <c r="B693" s="49" t="s">
        <v>9</v>
      </c>
      <c r="C693" s="44" t="s">
        <v>691</v>
      </c>
      <c r="D693" s="17">
        <v>25</v>
      </c>
      <c r="E693" s="19" t="s">
        <v>20</v>
      </c>
      <c r="F693" s="7">
        <v>1</v>
      </c>
      <c r="G693" s="8">
        <v>25</v>
      </c>
      <c r="H693" s="8">
        <v>11.3399</v>
      </c>
      <c r="I693" s="8">
        <v>80</v>
      </c>
      <c r="J693" s="166">
        <v>2040</v>
      </c>
      <c r="K693" s="166">
        <f>SUM(J693/2.2)</f>
        <v>927.2727272727273</v>
      </c>
      <c r="L693" s="165"/>
      <c r="M693" s="846">
        <v>24.39818181818182</v>
      </c>
    </row>
    <row r="694" spans="3:18" ht="15.75">
      <c r="C694" s="732" t="s">
        <v>59</v>
      </c>
      <c r="D694" s="732"/>
      <c r="E694" s="732"/>
      <c r="F694" s="732"/>
      <c r="G694" s="732"/>
      <c r="H694" s="732"/>
      <c r="I694" s="732"/>
      <c r="J694" s="732"/>
      <c r="K694" s="732"/>
      <c r="P694" s="828"/>
      <c r="Q694" s="770"/>
      <c r="R694" s="770"/>
    </row>
    <row r="695" spans="1:18" s="4" customFormat="1" ht="15.75">
      <c r="A695" s="45"/>
      <c r="B695" s="49"/>
      <c r="C695" s="13"/>
      <c r="D695" s="13"/>
      <c r="E695" s="13"/>
      <c r="F695" s="13"/>
      <c r="G695" s="13"/>
      <c r="H695" s="13"/>
      <c r="I695" s="13"/>
      <c r="J695" s="13"/>
      <c r="K695" s="13"/>
      <c r="L695" s="537"/>
      <c r="M695" s="854"/>
      <c r="N695" s="537"/>
      <c r="O695" s="537"/>
      <c r="P695" s="828"/>
      <c r="Q695" s="770"/>
      <c r="R695" s="770"/>
    </row>
    <row r="696" spans="1:18" s="4" customFormat="1" ht="15.75">
      <c r="A696" s="39" t="s">
        <v>94</v>
      </c>
      <c r="B696" s="49"/>
      <c r="C696" s="229" t="s">
        <v>326</v>
      </c>
      <c r="D696" s="28"/>
      <c r="E696" s="226" t="s">
        <v>731</v>
      </c>
      <c r="F696" s="226" t="s">
        <v>732</v>
      </c>
      <c r="H696" s="222" t="s">
        <v>733</v>
      </c>
      <c r="J696" s="222" t="s">
        <v>734</v>
      </c>
      <c r="L696" s="522" t="s">
        <v>735</v>
      </c>
      <c r="M696" s="854"/>
      <c r="N696" s="537"/>
      <c r="O696" s="537"/>
      <c r="P696" s="828"/>
      <c r="Q696" s="770"/>
      <c r="R696" s="770"/>
    </row>
    <row r="697" spans="1:18" s="4" customFormat="1" ht="14.25" customHeight="1">
      <c r="A697" s="39" t="s">
        <v>94</v>
      </c>
      <c r="B697" s="49"/>
      <c r="D697" s="28"/>
      <c r="E697" s="227" t="s">
        <v>747</v>
      </c>
      <c r="F697" s="227" t="s">
        <v>661</v>
      </c>
      <c r="H697" s="227" t="s">
        <v>651</v>
      </c>
      <c r="J697" s="228" t="s">
        <v>655</v>
      </c>
      <c r="K697" s="763"/>
      <c r="L697" s="552" t="s">
        <v>654</v>
      </c>
      <c r="M697" s="854"/>
      <c r="N697" s="537"/>
      <c r="O697" s="537"/>
      <c r="P697" s="828"/>
      <c r="Q697" s="770"/>
      <c r="R697" s="770"/>
    </row>
    <row r="698" spans="1:18" s="4" customFormat="1" ht="14.25" customHeight="1">
      <c r="A698" s="39" t="s">
        <v>94</v>
      </c>
      <c r="B698" s="49"/>
      <c r="D698" s="28"/>
      <c r="E698" s="227" t="s">
        <v>647</v>
      </c>
      <c r="F698" s="227" t="s">
        <v>648</v>
      </c>
      <c r="H698" s="228" t="s">
        <v>652</v>
      </c>
      <c r="J698" s="227" t="s">
        <v>660</v>
      </c>
      <c r="K698" s="763"/>
      <c r="L698" s="552" t="s">
        <v>653</v>
      </c>
      <c r="M698" s="854"/>
      <c r="N698" s="537"/>
      <c r="O698" s="537"/>
      <c r="P698" s="828"/>
      <c r="Q698" s="770"/>
      <c r="R698" s="770"/>
    </row>
    <row r="699" spans="1:18" s="4" customFormat="1" ht="14.25" customHeight="1">
      <c r="A699" s="39" t="s">
        <v>94</v>
      </c>
      <c r="B699" s="49"/>
      <c r="D699" s="28"/>
      <c r="F699" s="227" t="s">
        <v>649</v>
      </c>
      <c r="H699" s="346"/>
      <c r="J699" s="227" t="s">
        <v>645</v>
      </c>
      <c r="K699" s="763"/>
      <c r="L699" s="552"/>
      <c r="M699" s="854"/>
      <c r="N699" s="537"/>
      <c r="O699" s="537"/>
      <c r="P699" s="828"/>
      <c r="Q699" s="770"/>
      <c r="R699" s="770"/>
    </row>
    <row r="700" spans="1:18" s="4" customFormat="1" ht="13.5" customHeight="1">
      <c r="A700" s="39" t="s">
        <v>94</v>
      </c>
      <c r="B700" s="49"/>
      <c r="D700" s="28"/>
      <c r="E700" s="227"/>
      <c r="F700" s="227"/>
      <c r="H700" s="228"/>
      <c r="J700" s="227" t="s">
        <v>658</v>
      </c>
      <c r="K700" s="763"/>
      <c r="L700" s="780"/>
      <c r="M700" s="854"/>
      <c r="N700" s="537"/>
      <c r="O700" s="537"/>
      <c r="P700" s="828"/>
      <c r="Q700" s="770"/>
      <c r="R700" s="770"/>
    </row>
    <row r="701" spans="1:18" s="106" customFormat="1" ht="15.75">
      <c r="A701" s="39" t="s">
        <v>177</v>
      </c>
      <c r="B701" s="11"/>
      <c r="C701" s="12"/>
      <c r="D701" s="47"/>
      <c r="E701" s="48"/>
      <c r="F701" s="2"/>
      <c r="G701" s="36"/>
      <c r="H701" s="36"/>
      <c r="I701" s="36"/>
      <c r="J701" s="36"/>
      <c r="K701" s="36"/>
      <c r="L701" s="537"/>
      <c r="M701" s="854"/>
      <c r="N701" s="537"/>
      <c r="O701" s="537"/>
      <c r="P701" s="828"/>
      <c r="Q701" s="770"/>
      <c r="R701" s="770"/>
    </row>
    <row r="702" spans="1:18" s="5" customFormat="1" ht="15.75">
      <c r="A702" s="45" t="s">
        <v>9</v>
      </c>
      <c r="B702" s="49" t="s">
        <v>102</v>
      </c>
      <c r="C702" s="34"/>
      <c r="D702" s="50"/>
      <c r="E702" s="31"/>
      <c r="F702" s="3"/>
      <c r="G702" s="9"/>
      <c r="H702" s="9"/>
      <c r="I702" s="9"/>
      <c r="J702" s="9"/>
      <c r="K702" s="9"/>
      <c r="L702" s="537"/>
      <c r="M702" s="854"/>
      <c r="N702" s="537"/>
      <c r="O702" s="537"/>
      <c r="P702" s="828"/>
      <c r="Q702" s="770"/>
      <c r="R702" s="770"/>
    </row>
    <row r="703" spans="1:13" s="5" customFormat="1" ht="15.75">
      <c r="A703" s="39" t="s">
        <v>94</v>
      </c>
      <c r="B703" s="49"/>
      <c r="C703" s="57" t="s">
        <v>740</v>
      </c>
      <c r="D703" s="21">
        <v>10</v>
      </c>
      <c r="E703" s="20" t="s">
        <v>742</v>
      </c>
      <c r="F703" s="6">
        <v>2</v>
      </c>
      <c r="G703" s="18">
        <v>10</v>
      </c>
      <c r="H703" s="18">
        <v>4.5359</v>
      </c>
      <c r="I703" s="18">
        <v>64</v>
      </c>
      <c r="J703" s="164">
        <v>1408</v>
      </c>
      <c r="K703" s="164">
        <f>SUM(J703/2.2)</f>
        <v>640</v>
      </c>
      <c r="L703" s="165"/>
      <c r="M703" s="846">
        <v>15.807272727272727</v>
      </c>
    </row>
    <row r="704" spans="1:13" s="4" customFormat="1" ht="15.75">
      <c r="A704" s="39" t="s">
        <v>94</v>
      </c>
      <c r="B704" s="49"/>
      <c r="C704" s="44" t="s">
        <v>741</v>
      </c>
      <c r="D704" s="17">
        <v>25</v>
      </c>
      <c r="E704" s="19" t="s">
        <v>742</v>
      </c>
      <c r="F704" s="7">
        <v>1</v>
      </c>
      <c r="G704" s="8">
        <v>25</v>
      </c>
      <c r="H704" s="8">
        <v>11.3399</v>
      </c>
      <c r="I704" s="8">
        <v>80</v>
      </c>
      <c r="J704" s="166">
        <v>2040</v>
      </c>
      <c r="K704" s="166">
        <f>SUM(J704/2.2)</f>
        <v>927.2727272727273</v>
      </c>
      <c r="L704" s="165"/>
      <c r="M704" s="846">
        <v>26.608909090909087</v>
      </c>
    </row>
    <row r="705" spans="1:13" s="4" customFormat="1" ht="6.75" customHeight="1">
      <c r="A705" s="45" t="s">
        <v>94</v>
      </c>
      <c r="B705" s="49"/>
      <c r="C705" s="722"/>
      <c r="D705" s="722"/>
      <c r="E705" s="722"/>
      <c r="F705" s="722"/>
      <c r="G705" s="722"/>
      <c r="H705" s="722"/>
      <c r="I705" s="722"/>
      <c r="J705" s="722"/>
      <c r="K705" s="722"/>
      <c r="M705" s="849"/>
    </row>
    <row r="706" spans="1:13" s="5" customFormat="1" ht="14.25" customHeight="1">
      <c r="A706" s="45"/>
      <c r="B706" s="49"/>
      <c r="C706" s="721" t="s">
        <v>707</v>
      </c>
      <c r="D706" s="721"/>
      <c r="E706" s="721"/>
      <c r="F706" s="721"/>
      <c r="G706" s="721"/>
      <c r="H706" s="721"/>
      <c r="I706" s="721"/>
      <c r="J706" s="22"/>
      <c r="K706" s="22"/>
      <c r="M706" s="848"/>
    </row>
    <row r="707" spans="1:13" s="5" customFormat="1" ht="15.75">
      <c r="A707" s="39" t="s">
        <v>94</v>
      </c>
      <c r="B707" s="49"/>
      <c r="C707" s="57" t="s">
        <v>692</v>
      </c>
      <c r="D707" s="21">
        <v>10</v>
      </c>
      <c r="E707" s="20" t="s">
        <v>20</v>
      </c>
      <c r="F707" s="6">
        <v>2</v>
      </c>
      <c r="G707" s="18">
        <v>10</v>
      </c>
      <c r="H707" s="18">
        <v>4.5359</v>
      </c>
      <c r="I707" s="18">
        <v>64</v>
      </c>
      <c r="J707" s="164">
        <v>1408</v>
      </c>
      <c r="K707" s="164">
        <f>SUM(J707/2.2)</f>
        <v>640</v>
      </c>
      <c r="L707" s="165"/>
      <c r="M707" s="846">
        <v>20.137090909090904</v>
      </c>
    </row>
    <row r="708" spans="1:13" s="5" customFormat="1" ht="15.75">
      <c r="A708" s="39" t="s">
        <v>94</v>
      </c>
      <c r="B708" s="49" t="s">
        <v>9</v>
      </c>
      <c r="C708" s="44" t="s">
        <v>693</v>
      </c>
      <c r="D708" s="17">
        <v>25</v>
      </c>
      <c r="E708" s="19" t="s">
        <v>46</v>
      </c>
      <c r="F708" s="7">
        <v>1</v>
      </c>
      <c r="G708" s="8">
        <v>25</v>
      </c>
      <c r="H708" s="8">
        <v>11.3399</v>
      </c>
      <c r="I708" s="8">
        <v>80</v>
      </c>
      <c r="J708" s="166">
        <v>2040</v>
      </c>
      <c r="K708" s="166">
        <f>SUM(J708/2.2)</f>
        <v>927.2727272727273</v>
      </c>
      <c r="L708" s="165"/>
      <c r="M708" s="846">
        <v>34.581272727272726</v>
      </c>
    </row>
    <row r="709" spans="1:18" ht="15.75">
      <c r="A709" s="39" t="s">
        <v>94</v>
      </c>
      <c r="C709" s="732" t="s">
        <v>60</v>
      </c>
      <c r="D709" s="732"/>
      <c r="E709" s="732"/>
      <c r="F709" s="732"/>
      <c r="G709" s="732"/>
      <c r="H709" s="732"/>
      <c r="I709" s="732"/>
      <c r="J709" s="732"/>
      <c r="K709" s="732"/>
      <c r="P709" s="828"/>
      <c r="Q709" s="770"/>
      <c r="R709" s="770"/>
    </row>
    <row r="710" spans="1:18" s="4" customFormat="1" ht="10.5" customHeight="1">
      <c r="A710" s="45" t="s">
        <v>94</v>
      </c>
      <c r="B710" s="49"/>
      <c r="C710" s="13"/>
      <c r="D710" s="13"/>
      <c r="E710" s="13"/>
      <c r="F710" s="13"/>
      <c r="G710" s="13"/>
      <c r="H710" s="13"/>
      <c r="I710" s="13"/>
      <c r="J710" s="13"/>
      <c r="K710" s="13"/>
      <c r="L710" s="537"/>
      <c r="M710" s="854"/>
      <c r="N710" s="537"/>
      <c r="O710" s="537"/>
      <c r="P710" s="828"/>
      <c r="Q710" s="770"/>
      <c r="R710" s="770"/>
    </row>
    <row r="711" spans="1:18" s="4" customFormat="1" ht="15.75">
      <c r="A711" s="39" t="s">
        <v>94</v>
      </c>
      <c r="B711" s="49"/>
      <c r="C711" s="229" t="s">
        <v>326</v>
      </c>
      <c r="D711" s="28"/>
      <c r="E711" s="226" t="s">
        <v>731</v>
      </c>
      <c r="F711" s="226" t="s">
        <v>732</v>
      </c>
      <c r="H711" s="222" t="s">
        <v>733</v>
      </c>
      <c r="J711" s="222" t="s">
        <v>734</v>
      </c>
      <c r="L711" s="522" t="s">
        <v>735</v>
      </c>
      <c r="M711" s="856"/>
      <c r="N711" s="543"/>
      <c r="O711" s="543"/>
      <c r="P711" s="828"/>
      <c r="Q711" s="770"/>
      <c r="R711" s="770"/>
    </row>
    <row r="712" spans="1:18" s="4" customFormat="1" ht="14.25" customHeight="1">
      <c r="A712" s="39" t="s">
        <v>94</v>
      </c>
      <c r="B712" s="49"/>
      <c r="D712" s="28"/>
      <c r="E712" s="227" t="s">
        <v>747</v>
      </c>
      <c r="F712" s="227" t="s">
        <v>661</v>
      </c>
      <c r="H712" s="227" t="s">
        <v>651</v>
      </c>
      <c r="J712" s="228" t="s">
        <v>655</v>
      </c>
      <c r="K712" s="763"/>
      <c r="L712" s="552" t="s">
        <v>654</v>
      </c>
      <c r="M712" s="854"/>
      <c r="N712" s="537"/>
      <c r="O712" s="537"/>
      <c r="P712" s="828"/>
      <c r="Q712" s="770"/>
      <c r="R712" s="770"/>
    </row>
    <row r="713" spans="1:18" s="4" customFormat="1" ht="14.25" customHeight="1">
      <c r="A713" s="39" t="s">
        <v>94</v>
      </c>
      <c r="B713" s="49"/>
      <c r="D713" s="28"/>
      <c r="E713" s="227" t="s">
        <v>647</v>
      </c>
      <c r="F713" s="227" t="s">
        <v>648</v>
      </c>
      <c r="H713" s="228" t="s">
        <v>652</v>
      </c>
      <c r="J713" s="227" t="s">
        <v>660</v>
      </c>
      <c r="K713" s="763"/>
      <c r="L713" s="552" t="s">
        <v>653</v>
      </c>
      <c r="M713" s="854"/>
      <c r="N713" s="537"/>
      <c r="O713" s="537"/>
      <c r="P713" s="828"/>
      <c r="Q713" s="770"/>
      <c r="R713" s="770"/>
    </row>
    <row r="714" spans="1:18" s="4" customFormat="1" ht="14.25" customHeight="1">
      <c r="A714" s="39" t="s">
        <v>94</v>
      </c>
      <c r="B714" s="49"/>
      <c r="D714" s="28"/>
      <c r="E714" s="227"/>
      <c r="F714" s="227" t="s">
        <v>649</v>
      </c>
      <c r="H714" s="346"/>
      <c r="J714" s="227" t="s">
        <v>645</v>
      </c>
      <c r="K714" s="763"/>
      <c r="L714" s="552"/>
      <c r="M714" s="854"/>
      <c r="N714" s="537"/>
      <c r="O714" s="537"/>
      <c r="P714" s="828"/>
      <c r="Q714" s="770"/>
      <c r="R714" s="770"/>
    </row>
    <row r="715" spans="1:18" s="4" customFormat="1" ht="15" customHeight="1">
      <c r="A715" s="39" t="s">
        <v>94</v>
      </c>
      <c r="B715" s="49"/>
      <c r="D715" s="28"/>
      <c r="E715" s="227"/>
      <c r="F715" s="227"/>
      <c r="H715" s="228"/>
      <c r="J715" s="227" t="s">
        <v>658</v>
      </c>
      <c r="K715" s="763"/>
      <c r="L715" s="780"/>
      <c r="M715" s="854"/>
      <c r="N715" s="537"/>
      <c r="O715" s="537"/>
      <c r="P715" s="828"/>
      <c r="Q715" s="770"/>
      <c r="R715" s="770"/>
    </row>
    <row r="716" spans="1:18" s="4" customFormat="1" ht="16.5" thickBot="1">
      <c r="A716" s="39" t="s">
        <v>94</v>
      </c>
      <c r="B716" s="125"/>
      <c r="C716" s="528"/>
      <c r="D716" s="63"/>
      <c r="E716" s="693"/>
      <c r="F716" s="692"/>
      <c r="G716" s="692"/>
      <c r="H716" s="692"/>
      <c r="I716" s="692"/>
      <c r="J716" s="692"/>
      <c r="K716" s="692"/>
      <c r="L716" s="781"/>
      <c r="M716" s="859"/>
      <c r="N716" s="546"/>
      <c r="O716" s="546"/>
      <c r="P716" s="828"/>
      <c r="Q716" s="770"/>
      <c r="R716" s="770"/>
    </row>
    <row r="717" spans="1:18" s="4" customFormat="1" ht="9.75" customHeight="1" thickTop="1">
      <c r="A717" s="45"/>
      <c r="B717" s="49"/>
      <c r="C717" s="137"/>
      <c r="D717" s="28"/>
      <c r="E717" s="28"/>
      <c r="F717" s="28"/>
      <c r="G717" s="28"/>
      <c r="H717" s="28"/>
      <c r="I717" s="28"/>
      <c r="J717" s="28"/>
      <c r="K717" s="28"/>
      <c r="L717" s="782"/>
      <c r="M717" s="860"/>
      <c r="N717" s="546"/>
      <c r="O717" s="546"/>
      <c r="P717" s="828"/>
      <c r="Q717" s="770"/>
      <c r="R717" s="770"/>
    </row>
    <row r="718" spans="1:18" s="1" customFormat="1" ht="15.75">
      <c r="A718" s="41" t="s">
        <v>4</v>
      </c>
      <c r="B718" s="42"/>
      <c r="C718" s="24"/>
      <c r="D718" s="113"/>
      <c r="E718" s="52"/>
      <c r="F718" s="25"/>
      <c r="G718" s="26"/>
      <c r="H718" s="26"/>
      <c r="I718" s="26"/>
      <c r="J718" s="26"/>
      <c r="K718" s="26"/>
      <c r="L718" s="538"/>
      <c r="M718" s="851"/>
      <c r="N718" s="542"/>
      <c r="O718" s="542"/>
      <c r="P718" s="828"/>
      <c r="Q718" s="770"/>
      <c r="R718" s="770"/>
    </row>
    <row r="719" spans="1:18" s="5" customFormat="1" ht="9" customHeight="1">
      <c r="A719" s="45"/>
      <c r="B719" s="49"/>
      <c r="C719" s="34"/>
      <c r="D719" s="50"/>
      <c r="E719" s="31"/>
      <c r="F719" s="3"/>
      <c r="G719" s="9"/>
      <c r="H719" s="9"/>
      <c r="I719" s="9"/>
      <c r="J719" s="9"/>
      <c r="K719" s="9"/>
      <c r="L719" s="542"/>
      <c r="M719" s="850"/>
      <c r="N719" s="542"/>
      <c r="O719" s="542"/>
      <c r="P719" s="828"/>
      <c r="Q719" s="770"/>
      <c r="R719" s="770"/>
    </row>
    <row r="720" spans="1:18" s="106" customFormat="1" ht="15.75">
      <c r="A720" s="39" t="s">
        <v>179</v>
      </c>
      <c r="B720" s="11"/>
      <c r="C720" s="12"/>
      <c r="D720" s="47"/>
      <c r="E720" s="48"/>
      <c r="F720" s="2"/>
      <c r="G720" s="36"/>
      <c r="H720" s="36"/>
      <c r="I720" s="36"/>
      <c r="J720" s="36"/>
      <c r="K720" s="36"/>
      <c r="L720" s="537"/>
      <c r="M720" s="854"/>
      <c r="N720" s="537"/>
      <c r="O720" s="537"/>
      <c r="P720" s="828"/>
      <c r="Q720" s="770"/>
      <c r="R720" s="770"/>
    </row>
    <row r="721" spans="1:18" s="106" customFormat="1" ht="14.25" customHeight="1">
      <c r="A721" s="655"/>
      <c r="B721" s="49" t="s">
        <v>95</v>
      </c>
      <c r="D721" s="47"/>
      <c r="E721" s="48"/>
      <c r="F721" s="2"/>
      <c r="G721" s="36"/>
      <c r="H721" s="36"/>
      <c r="I721" s="36"/>
      <c r="J721" s="36"/>
      <c r="K721" s="36"/>
      <c r="L721" s="537"/>
      <c r="M721" s="854"/>
      <c r="N721" s="537"/>
      <c r="O721" s="537"/>
      <c r="P721" s="828"/>
      <c r="Q721" s="770"/>
      <c r="R721" s="770"/>
    </row>
    <row r="722" spans="1:18" s="5" customFormat="1" ht="14.25" customHeight="1">
      <c r="A722" s="45"/>
      <c r="B722" s="49"/>
      <c r="C722" s="760" t="s">
        <v>707</v>
      </c>
      <c r="D722" s="722"/>
      <c r="E722" s="722"/>
      <c r="F722" s="722"/>
      <c r="G722" s="722"/>
      <c r="H722" s="722"/>
      <c r="I722" s="722"/>
      <c r="J722" s="722"/>
      <c r="K722" s="722"/>
      <c r="L722" s="537"/>
      <c r="M722" s="854"/>
      <c r="N722" s="537"/>
      <c r="O722" s="537"/>
      <c r="P722" s="828"/>
      <c r="Q722" s="770"/>
      <c r="R722" s="770"/>
    </row>
    <row r="723" spans="1:13" s="4" customFormat="1" ht="15.75">
      <c r="A723" s="39" t="s">
        <v>94</v>
      </c>
      <c r="B723" s="49"/>
      <c r="C723" s="101" t="s">
        <v>701</v>
      </c>
      <c r="D723" s="17">
        <v>10.5</v>
      </c>
      <c r="E723" s="19" t="s">
        <v>33</v>
      </c>
      <c r="F723" s="7">
        <v>4</v>
      </c>
      <c r="G723" s="8">
        <v>1.19</v>
      </c>
      <c r="H723" s="656">
        <f>SUM(G723/2.2)</f>
        <v>0.5409090909090909</v>
      </c>
      <c r="I723" s="8">
        <v>231</v>
      </c>
      <c r="J723" s="8">
        <v>1206.8</v>
      </c>
      <c r="K723" s="8">
        <f>SUM(J723/2.2)</f>
        <v>548.5454545454545</v>
      </c>
      <c r="L723" s="9"/>
      <c r="M723" s="846">
        <v>13.602845454545454</v>
      </c>
    </row>
    <row r="724" spans="1:18" s="4" customFormat="1" ht="9.75" customHeight="1">
      <c r="A724" s="45"/>
      <c r="B724" s="49"/>
      <c r="D724" s="28"/>
      <c r="E724" s="136"/>
      <c r="F724" s="657"/>
      <c r="G724" s="76"/>
      <c r="H724" s="76"/>
      <c r="I724" s="134"/>
      <c r="J724" s="76"/>
      <c r="K724" s="135"/>
      <c r="L724" s="537"/>
      <c r="M724" s="854"/>
      <c r="N724" s="537"/>
      <c r="O724" s="537"/>
      <c r="P724" s="828"/>
      <c r="Q724" s="770"/>
      <c r="R724" s="770"/>
    </row>
    <row r="725" spans="1:18" s="4" customFormat="1" ht="15.75">
      <c r="A725" s="39" t="s">
        <v>94</v>
      </c>
      <c r="B725" s="49"/>
      <c r="C725" s="229" t="s">
        <v>326</v>
      </c>
      <c r="D725" s="28"/>
      <c r="E725" s="226" t="s">
        <v>731</v>
      </c>
      <c r="F725" s="226" t="s">
        <v>732</v>
      </c>
      <c r="H725" s="222" t="s">
        <v>733</v>
      </c>
      <c r="J725" s="222" t="s">
        <v>734</v>
      </c>
      <c r="L725" s="522" t="s">
        <v>735</v>
      </c>
      <c r="M725" s="861"/>
      <c r="N725" s="507"/>
      <c r="O725" s="507"/>
      <c r="P725" s="828"/>
      <c r="Q725" s="770"/>
      <c r="R725" s="770"/>
    </row>
    <row r="726" spans="1:18" s="4" customFormat="1" ht="14.25" customHeight="1">
      <c r="A726" s="39" t="s">
        <v>94</v>
      </c>
      <c r="B726" s="49"/>
      <c r="D726" s="28"/>
      <c r="E726" s="227" t="s">
        <v>747</v>
      </c>
      <c r="F726" s="227" t="s">
        <v>719</v>
      </c>
      <c r="H726" s="227" t="s">
        <v>720</v>
      </c>
      <c r="J726" s="228" t="s">
        <v>655</v>
      </c>
      <c r="K726" s="135"/>
      <c r="L726" s="551" t="s">
        <v>727</v>
      </c>
      <c r="M726" s="862"/>
      <c r="N726" s="547"/>
      <c r="O726" s="547"/>
      <c r="P726" s="828"/>
      <c r="Q726" s="770"/>
      <c r="R726" s="770"/>
    </row>
    <row r="727" spans="1:18" s="4" customFormat="1" ht="14.25" customHeight="1">
      <c r="A727" s="39" t="s">
        <v>94</v>
      </c>
      <c r="B727" s="49"/>
      <c r="D727" s="28"/>
      <c r="E727" s="227" t="s">
        <v>659</v>
      </c>
      <c r="F727" s="227" t="s">
        <v>661</v>
      </c>
      <c r="H727" s="228" t="s">
        <v>651</v>
      </c>
      <c r="J727" s="227" t="s">
        <v>660</v>
      </c>
      <c r="K727" s="135"/>
      <c r="L727" s="552" t="s">
        <v>669</v>
      </c>
      <c r="M727" s="862"/>
      <c r="N727" s="547"/>
      <c r="O727" s="547"/>
      <c r="P727" s="828"/>
      <c r="Q727" s="770"/>
      <c r="R727" s="770"/>
    </row>
    <row r="728" spans="1:18" s="4" customFormat="1" ht="14.25" customHeight="1">
      <c r="A728" s="39" t="s">
        <v>94</v>
      </c>
      <c r="B728" s="49"/>
      <c r="D728" s="28"/>
      <c r="E728" s="227" t="s">
        <v>676</v>
      </c>
      <c r="F728" s="227" t="s">
        <v>644</v>
      </c>
      <c r="H728" s="346" t="s">
        <v>721</v>
      </c>
      <c r="J728" s="227" t="s">
        <v>725</v>
      </c>
      <c r="K728" s="135"/>
      <c r="L728" s="552" t="s">
        <v>654</v>
      </c>
      <c r="M728" s="854"/>
      <c r="N728" s="537"/>
      <c r="O728" s="537"/>
      <c r="P728" s="828"/>
      <c r="Q728" s="770"/>
      <c r="R728" s="770"/>
    </row>
    <row r="729" spans="1:18" s="4" customFormat="1" ht="14.25" customHeight="1">
      <c r="A729" s="39" t="s">
        <v>94</v>
      </c>
      <c r="B729" s="49"/>
      <c r="D729" s="28"/>
      <c r="E729" s="227" t="s">
        <v>668</v>
      </c>
      <c r="F729" s="227" t="s">
        <v>656</v>
      </c>
      <c r="H729" s="228" t="s">
        <v>652</v>
      </c>
      <c r="J729" s="227" t="s">
        <v>663</v>
      </c>
      <c r="K729" s="135"/>
      <c r="L729" s="552" t="s">
        <v>728</v>
      </c>
      <c r="M729" s="854"/>
      <c r="N729" s="537"/>
      <c r="O729" s="537"/>
      <c r="P729" s="828"/>
      <c r="Q729" s="770"/>
      <c r="R729" s="770"/>
    </row>
    <row r="730" spans="1:18" s="4" customFormat="1" ht="14.25" customHeight="1">
      <c r="A730" s="39" t="s">
        <v>94</v>
      </c>
      <c r="B730" s="49"/>
      <c r="C730" s="137"/>
      <c r="D730" s="28"/>
      <c r="E730" s="227" t="s">
        <v>647</v>
      </c>
      <c r="F730" s="227" t="s">
        <v>671</v>
      </c>
      <c r="H730" s="346" t="s">
        <v>722</v>
      </c>
      <c r="J730" s="227" t="s">
        <v>645</v>
      </c>
      <c r="K730" s="135"/>
      <c r="L730" s="552" t="s">
        <v>670</v>
      </c>
      <c r="M730" s="854"/>
      <c r="N730" s="537"/>
      <c r="O730" s="537"/>
      <c r="P730" s="828"/>
      <c r="Q730" s="770"/>
      <c r="R730" s="770"/>
    </row>
    <row r="731" spans="1:18" s="4" customFormat="1" ht="14.25" customHeight="1">
      <c r="A731" s="39" t="s">
        <v>94</v>
      </c>
      <c r="B731" s="49"/>
      <c r="C731" s="137"/>
      <c r="D731" s="28"/>
      <c r="E731" s="227" t="s">
        <v>657</v>
      </c>
      <c r="F731" s="227" t="s">
        <v>737</v>
      </c>
      <c r="H731" s="346" t="s">
        <v>723</v>
      </c>
      <c r="J731" s="227" t="s">
        <v>726</v>
      </c>
      <c r="K731" s="135"/>
      <c r="L731" s="552" t="s">
        <v>653</v>
      </c>
      <c r="M731" s="854"/>
      <c r="N731" s="537"/>
      <c r="O731" s="537"/>
      <c r="P731" s="828"/>
      <c r="Q731" s="770"/>
      <c r="R731" s="770"/>
    </row>
    <row r="732" spans="1:18" s="4" customFormat="1" ht="14.25" customHeight="1">
      <c r="A732" s="39" t="s">
        <v>94</v>
      </c>
      <c r="B732" s="49"/>
      <c r="C732" s="137"/>
      <c r="D732" s="28"/>
      <c r="E732" s="227" t="s">
        <v>646</v>
      </c>
      <c r="F732" s="227" t="s">
        <v>648</v>
      </c>
      <c r="G732" s="5"/>
      <c r="H732" s="346" t="s">
        <v>724</v>
      </c>
      <c r="I732" s="5"/>
      <c r="J732" s="227" t="s">
        <v>672</v>
      </c>
      <c r="K732" s="135"/>
      <c r="L732" s="780" t="s">
        <v>729</v>
      </c>
      <c r="M732" s="854"/>
      <c r="N732" s="537"/>
      <c r="O732" s="537"/>
      <c r="P732" s="828"/>
      <c r="Q732" s="770"/>
      <c r="R732" s="770"/>
    </row>
    <row r="733" spans="1:18" s="5" customFormat="1" ht="14.25" customHeight="1">
      <c r="A733" s="39" t="s">
        <v>94</v>
      </c>
      <c r="B733" s="49"/>
      <c r="C733" s="34"/>
      <c r="D733" s="50"/>
      <c r="E733" s="227" t="s">
        <v>736</v>
      </c>
      <c r="F733" s="227" t="s">
        <v>649</v>
      </c>
      <c r="H733" s="346" t="s">
        <v>698</v>
      </c>
      <c r="J733" s="227" t="s">
        <v>658</v>
      </c>
      <c r="K733" s="135"/>
      <c r="L733" s="780" t="s">
        <v>730</v>
      </c>
      <c r="M733" s="850"/>
      <c r="N733" s="542"/>
      <c r="O733" s="542"/>
      <c r="P733" s="828"/>
      <c r="Q733" s="770"/>
      <c r="R733" s="770"/>
    </row>
    <row r="734" spans="1:18" s="5" customFormat="1" ht="15.75" customHeight="1">
      <c r="A734" s="45" t="s">
        <v>94</v>
      </c>
      <c r="B734" s="49"/>
      <c r="C734" s="34"/>
      <c r="D734" s="50"/>
      <c r="E734" s="694" t="s">
        <v>94</v>
      </c>
      <c r="F734" s="3"/>
      <c r="G734" s="9"/>
      <c r="H734" s="9"/>
      <c r="I734" s="9"/>
      <c r="J734" s="9"/>
      <c r="K734" s="9"/>
      <c r="L734" s="542"/>
      <c r="M734" s="850"/>
      <c r="N734" s="542"/>
      <c r="O734" s="542"/>
      <c r="P734" s="828"/>
      <c r="Q734" s="770"/>
      <c r="R734" s="770"/>
    </row>
    <row r="735" spans="1:18" s="106" customFormat="1" ht="15.75">
      <c r="A735" s="39" t="s">
        <v>178</v>
      </c>
      <c r="B735" s="11"/>
      <c r="C735" s="12"/>
      <c r="D735" s="47"/>
      <c r="E735" s="48"/>
      <c r="F735" s="2"/>
      <c r="G735" s="36"/>
      <c r="H735" s="36"/>
      <c r="I735" s="36"/>
      <c r="J735" s="36"/>
      <c r="K735" s="36"/>
      <c r="L735" s="537"/>
      <c r="M735" s="854"/>
      <c r="N735" s="537"/>
      <c r="O735" s="537"/>
      <c r="P735" s="828"/>
      <c r="Q735" s="770"/>
      <c r="R735" s="770"/>
    </row>
    <row r="736" spans="1:18" s="5" customFormat="1" ht="14.25" customHeight="1">
      <c r="A736" s="45" t="s">
        <v>9</v>
      </c>
      <c r="B736" s="49" t="s">
        <v>96</v>
      </c>
      <c r="C736" s="34"/>
      <c r="D736" s="50"/>
      <c r="E736" s="31"/>
      <c r="F736" s="3"/>
      <c r="G736" s="9"/>
      <c r="H736" s="9"/>
      <c r="I736" s="9"/>
      <c r="J736" s="9"/>
      <c r="K736" s="9"/>
      <c r="L736" s="537"/>
      <c r="M736" s="854"/>
      <c r="N736" s="537"/>
      <c r="O736" s="537"/>
      <c r="P736" s="828"/>
      <c r="Q736" s="770"/>
      <c r="R736" s="770"/>
    </row>
    <row r="737" spans="1:13" s="334" customFormat="1" ht="24" customHeight="1">
      <c r="A737" s="39"/>
      <c r="B737" s="658" t="s">
        <v>9</v>
      </c>
      <c r="C737" s="529" t="s">
        <v>738</v>
      </c>
      <c r="D737" s="286">
        <v>10.5</v>
      </c>
      <c r="E737" s="556" t="s">
        <v>739</v>
      </c>
      <c r="F737" s="516">
        <v>4</v>
      </c>
      <c r="G737" s="517">
        <v>1.19</v>
      </c>
      <c r="H737" s="518">
        <f>SUM(G737/2.2)</f>
        <v>0.5409090909090909</v>
      </c>
      <c r="I737" s="8">
        <v>231</v>
      </c>
      <c r="J737" s="519">
        <v>1206.8</v>
      </c>
      <c r="K737" s="517">
        <f>J737/2.2</f>
        <v>548.5454545454545</v>
      </c>
      <c r="L737" s="841"/>
      <c r="M737" s="846">
        <v>8.0703</v>
      </c>
    </row>
    <row r="738" spans="1:13" s="4" customFormat="1" ht="9" customHeight="1">
      <c r="A738" s="45"/>
      <c r="B738" s="49"/>
      <c r="C738" s="45"/>
      <c r="D738" s="3"/>
      <c r="E738" s="10"/>
      <c r="F738" s="15"/>
      <c r="G738" s="16"/>
      <c r="H738" s="16"/>
      <c r="I738" s="16"/>
      <c r="J738" s="16"/>
      <c r="K738" s="16"/>
      <c r="L738" s="9"/>
      <c r="M738" s="849"/>
    </row>
    <row r="739" spans="1:13" s="5" customFormat="1" ht="13.5" customHeight="1">
      <c r="A739" s="45"/>
      <c r="B739" s="49"/>
      <c r="C739" s="760" t="s">
        <v>707</v>
      </c>
      <c r="D739" s="722"/>
      <c r="E739" s="722"/>
      <c r="F739" s="722"/>
      <c r="G739" s="722"/>
      <c r="H739" s="722"/>
      <c r="I739" s="722"/>
      <c r="J739" s="722"/>
      <c r="K739" s="722"/>
      <c r="L739" s="722"/>
      <c r="M739" s="848"/>
    </row>
    <row r="740" spans="1:13" s="4" customFormat="1" ht="15.75">
      <c r="A740" s="39"/>
      <c r="B740" s="49"/>
      <c r="C740" s="101" t="s">
        <v>708</v>
      </c>
      <c r="D740" s="17">
        <v>10.5</v>
      </c>
      <c r="E740" s="19" t="s">
        <v>34</v>
      </c>
      <c r="F740" s="7">
        <v>4</v>
      </c>
      <c r="G740" s="8">
        <v>1.19</v>
      </c>
      <c r="H740" s="656">
        <f>SUM(G740/2.2)</f>
        <v>0.5409090909090909</v>
      </c>
      <c r="I740" s="8">
        <v>231</v>
      </c>
      <c r="J740" s="166">
        <v>1206.8</v>
      </c>
      <c r="K740" s="8">
        <f>J740/2.2</f>
        <v>548.5454545454545</v>
      </c>
      <c r="L740" s="9"/>
      <c r="M740" s="846">
        <v>13.602845454545454</v>
      </c>
    </row>
    <row r="741" spans="1:18" s="4" customFormat="1" ht="9.75" customHeight="1">
      <c r="A741" s="45"/>
      <c r="B741" s="49"/>
      <c r="D741" s="28"/>
      <c r="E741" s="136"/>
      <c r="F741" s="657"/>
      <c r="G741" s="76"/>
      <c r="H741" s="76"/>
      <c r="I741" s="515"/>
      <c r="J741" s="76"/>
      <c r="K741" s="134"/>
      <c r="L741" s="537"/>
      <c r="M741" s="854"/>
      <c r="N741" s="537"/>
      <c r="O741" s="537"/>
      <c r="P741" s="828"/>
      <c r="Q741" s="770"/>
      <c r="R741" s="770"/>
    </row>
    <row r="742" spans="1:18" s="4" customFormat="1" ht="15.75">
      <c r="A742" s="39"/>
      <c r="B742" s="49"/>
      <c r="C742" s="229" t="s">
        <v>326</v>
      </c>
      <c r="D742" s="28"/>
      <c r="E742" s="226" t="s">
        <v>731</v>
      </c>
      <c r="F742" s="226" t="s">
        <v>732</v>
      </c>
      <c r="H742" s="222" t="s">
        <v>733</v>
      </c>
      <c r="J742" s="222" t="s">
        <v>734</v>
      </c>
      <c r="L742" s="522" t="s">
        <v>735</v>
      </c>
      <c r="M742" s="861"/>
      <c r="N742" s="507"/>
      <c r="O742" s="507"/>
      <c r="P742" s="828"/>
      <c r="Q742" s="770"/>
      <c r="R742" s="770"/>
    </row>
    <row r="743" spans="1:18" s="4" customFormat="1" ht="14.25" customHeight="1">
      <c r="A743" s="39"/>
      <c r="B743" s="49"/>
      <c r="D743" s="28"/>
      <c r="E743" s="227" t="s">
        <v>747</v>
      </c>
      <c r="F743" s="227" t="s">
        <v>719</v>
      </c>
      <c r="H743" s="227" t="s">
        <v>720</v>
      </c>
      <c r="J743" s="228" t="s">
        <v>655</v>
      </c>
      <c r="K743" s="135"/>
      <c r="L743" s="551" t="s">
        <v>727</v>
      </c>
      <c r="M743" s="862"/>
      <c r="N743" s="547"/>
      <c r="O743" s="547"/>
      <c r="P743" s="828"/>
      <c r="Q743" s="770"/>
      <c r="R743" s="770"/>
    </row>
    <row r="744" spans="1:18" s="4" customFormat="1" ht="14.25" customHeight="1">
      <c r="A744" s="39"/>
      <c r="B744" s="49"/>
      <c r="D744" s="28"/>
      <c r="E744" s="227" t="s">
        <v>659</v>
      </c>
      <c r="F744" s="227" t="s">
        <v>661</v>
      </c>
      <c r="H744" s="228" t="s">
        <v>651</v>
      </c>
      <c r="J744" s="227" t="s">
        <v>660</v>
      </c>
      <c r="K744" s="135"/>
      <c r="L744" s="552" t="s">
        <v>669</v>
      </c>
      <c r="M744" s="862"/>
      <c r="N744" s="547"/>
      <c r="O744" s="547"/>
      <c r="P744" s="828"/>
      <c r="Q744" s="770"/>
      <c r="R744" s="770"/>
    </row>
    <row r="745" spans="1:18" s="4" customFormat="1" ht="14.25" customHeight="1">
      <c r="A745" s="39"/>
      <c r="B745" s="49"/>
      <c r="D745" s="28"/>
      <c r="E745" s="227" t="s">
        <v>676</v>
      </c>
      <c r="F745" s="227" t="s">
        <v>644</v>
      </c>
      <c r="H745" s="346" t="s">
        <v>721</v>
      </c>
      <c r="J745" s="227" t="s">
        <v>725</v>
      </c>
      <c r="K745" s="135"/>
      <c r="L745" s="552" t="s">
        <v>654</v>
      </c>
      <c r="M745" s="854"/>
      <c r="N745" s="537"/>
      <c r="O745" s="537"/>
      <c r="P745" s="828"/>
      <c r="Q745" s="770"/>
      <c r="R745" s="770"/>
    </row>
    <row r="746" spans="1:18" s="4" customFormat="1" ht="14.25" customHeight="1">
      <c r="A746" s="39"/>
      <c r="B746" s="49"/>
      <c r="D746" s="28"/>
      <c r="E746" s="227" t="s">
        <v>668</v>
      </c>
      <c r="F746" s="227" t="s">
        <v>656</v>
      </c>
      <c r="H746" s="228" t="s">
        <v>652</v>
      </c>
      <c r="J746" s="227" t="s">
        <v>663</v>
      </c>
      <c r="K746" s="135"/>
      <c r="L746" s="552" t="s">
        <v>728</v>
      </c>
      <c r="M746" s="854"/>
      <c r="N746" s="537"/>
      <c r="O746" s="537"/>
      <c r="P746" s="828"/>
      <c r="Q746" s="770"/>
      <c r="R746" s="770"/>
    </row>
    <row r="747" spans="1:18" s="4" customFormat="1" ht="14.25" customHeight="1">
      <c r="A747" s="39"/>
      <c r="B747" s="49"/>
      <c r="C747" s="137"/>
      <c r="D747" s="28"/>
      <c r="E747" s="227" t="s">
        <v>647</v>
      </c>
      <c r="F747" s="227" t="s">
        <v>671</v>
      </c>
      <c r="H747" s="346" t="s">
        <v>722</v>
      </c>
      <c r="J747" s="227" t="s">
        <v>645</v>
      </c>
      <c r="K747" s="135"/>
      <c r="L747" s="552" t="s">
        <v>670</v>
      </c>
      <c r="M747" s="854"/>
      <c r="N747" s="537"/>
      <c r="O747" s="537"/>
      <c r="P747" s="828"/>
      <c r="Q747" s="770"/>
      <c r="R747" s="770"/>
    </row>
    <row r="748" spans="1:18" s="4" customFormat="1" ht="14.25" customHeight="1">
      <c r="A748" s="39"/>
      <c r="B748" s="49"/>
      <c r="C748" s="137"/>
      <c r="D748" s="28"/>
      <c r="E748" s="227" t="s">
        <v>657</v>
      </c>
      <c r="F748" s="227" t="s">
        <v>737</v>
      </c>
      <c r="H748" s="346" t="s">
        <v>723</v>
      </c>
      <c r="J748" s="227" t="s">
        <v>726</v>
      </c>
      <c r="K748" s="135"/>
      <c r="L748" s="552" t="s">
        <v>653</v>
      </c>
      <c r="M748" s="854"/>
      <c r="N748" s="537"/>
      <c r="O748" s="537"/>
      <c r="P748" s="828"/>
      <c r="Q748" s="770"/>
      <c r="R748" s="770"/>
    </row>
    <row r="749" spans="1:18" s="4" customFormat="1" ht="14.25" customHeight="1">
      <c r="A749" s="39"/>
      <c r="B749" s="49"/>
      <c r="D749" s="28"/>
      <c r="E749" s="227" t="s">
        <v>646</v>
      </c>
      <c r="F749" s="227" t="s">
        <v>648</v>
      </c>
      <c r="G749" s="5"/>
      <c r="H749" s="346" t="s">
        <v>724</v>
      </c>
      <c r="I749" s="5"/>
      <c r="J749" s="227" t="s">
        <v>672</v>
      </c>
      <c r="K749" s="135"/>
      <c r="L749" s="780" t="s">
        <v>729</v>
      </c>
      <c r="M749" s="854"/>
      <c r="N749" s="537"/>
      <c r="O749" s="537"/>
      <c r="P749" s="828"/>
      <c r="Q749" s="770"/>
      <c r="R749" s="770"/>
    </row>
    <row r="750" spans="1:18" s="4" customFormat="1" ht="14.25" customHeight="1">
      <c r="A750" s="39"/>
      <c r="B750" s="49"/>
      <c r="D750" s="28"/>
      <c r="E750" s="834" t="s">
        <v>736</v>
      </c>
      <c r="F750" s="227" t="s">
        <v>649</v>
      </c>
      <c r="G750" s="5"/>
      <c r="H750" s="346" t="s">
        <v>698</v>
      </c>
      <c r="I750" s="5"/>
      <c r="J750" s="227" t="s">
        <v>658</v>
      </c>
      <c r="K750" s="135"/>
      <c r="L750" s="780" t="s">
        <v>730</v>
      </c>
      <c r="M750" s="863"/>
      <c r="N750" s="698"/>
      <c r="O750" s="698"/>
      <c r="P750" s="828"/>
      <c r="Q750" s="770"/>
      <c r="R750" s="770"/>
    </row>
    <row r="751" spans="1:18" s="5" customFormat="1" ht="21" customHeight="1">
      <c r="A751" s="39" t="s">
        <v>548</v>
      </c>
      <c r="B751" s="659"/>
      <c r="C751" s="12"/>
      <c r="D751" s="47"/>
      <c r="E751" s="48"/>
      <c r="F751" s="2"/>
      <c r="G751" s="218"/>
      <c r="H751" s="218"/>
      <c r="I751" s="218"/>
      <c r="J751" s="218"/>
      <c r="K751" s="218"/>
      <c r="L751" s="537"/>
      <c r="M751" s="854"/>
      <c r="N751" s="537"/>
      <c r="O751" s="537"/>
      <c r="P751" s="828"/>
      <c r="Q751" s="770"/>
      <c r="R751" s="770"/>
    </row>
    <row r="752" spans="1:18" s="5" customFormat="1" ht="15" customHeight="1">
      <c r="A752" s="4"/>
      <c r="B752" s="30" t="s">
        <v>549</v>
      </c>
      <c r="C752" s="4"/>
      <c r="D752" s="3"/>
      <c r="E752" s="564"/>
      <c r="F752" s="3"/>
      <c r="G752" s="660"/>
      <c r="H752" s="660"/>
      <c r="I752" s="660"/>
      <c r="J752" s="660"/>
      <c r="K752" s="660"/>
      <c r="L752" s="537"/>
      <c r="M752" s="854"/>
      <c r="N752" s="537"/>
      <c r="O752" s="537"/>
      <c r="P752" s="828"/>
      <c r="Q752" s="770"/>
      <c r="R752" s="770"/>
    </row>
    <row r="753" spans="1:18" s="5" customFormat="1" ht="15" customHeight="1">
      <c r="A753" s="45"/>
      <c r="B753" s="49"/>
      <c r="C753" s="759" t="s">
        <v>707</v>
      </c>
      <c r="D753" s="723"/>
      <c r="E753" s="723"/>
      <c r="F753" s="723"/>
      <c r="G753" s="723"/>
      <c r="H753" s="723"/>
      <c r="I753" s="723"/>
      <c r="J753" s="723"/>
      <c r="K753" s="22"/>
      <c r="L753" s="537"/>
      <c r="M753" s="854"/>
      <c r="N753" s="537"/>
      <c r="O753" s="537"/>
      <c r="P753" s="828"/>
      <c r="Q753" s="770"/>
      <c r="R753" s="770"/>
    </row>
    <row r="754" spans="1:13" s="5" customFormat="1" ht="15" customHeight="1">
      <c r="A754" s="39"/>
      <c r="B754" s="49"/>
      <c r="C754" s="44" t="s">
        <v>709</v>
      </c>
      <c r="D754" s="17">
        <v>10.1</v>
      </c>
      <c r="E754" s="661" t="s">
        <v>33</v>
      </c>
      <c r="F754" s="7">
        <v>4</v>
      </c>
      <c r="G754" s="166">
        <v>1.19</v>
      </c>
      <c r="H754" s="514">
        <f>SUM(G754/2.2)</f>
        <v>0.5409090909090909</v>
      </c>
      <c r="I754" s="166">
        <v>324</v>
      </c>
      <c r="J754" s="166">
        <v>1794</v>
      </c>
      <c r="K754" s="166">
        <f>J754/2.2</f>
        <v>815.4545454545454</v>
      </c>
      <c r="L754" s="165"/>
      <c r="M754" s="846">
        <v>17.21102727272727</v>
      </c>
    </row>
    <row r="755" spans="1:13" s="5" customFormat="1" ht="15" customHeight="1">
      <c r="A755" s="39"/>
      <c r="B755" s="4"/>
      <c r="C755" s="44" t="s">
        <v>553</v>
      </c>
      <c r="D755" s="17">
        <v>10.1</v>
      </c>
      <c r="E755" s="661" t="s">
        <v>331</v>
      </c>
      <c r="F755" s="7">
        <v>4</v>
      </c>
      <c r="G755" s="166">
        <v>1.19</v>
      </c>
      <c r="H755" s="514">
        <f>SUM(G755/2.2)</f>
        <v>0.5409090909090909</v>
      </c>
      <c r="I755" s="166">
        <v>324</v>
      </c>
      <c r="J755" s="166">
        <v>1794</v>
      </c>
      <c r="K755" s="166">
        <f>J755/2.2</f>
        <v>815.4545454545454</v>
      </c>
      <c r="L755" s="165"/>
      <c r="M755" s="846">
        <v>17.21102727272727</v>
      </c>
    </row>
    <row r="756" spans="1:18" s="5" customFormat="1" ht="15" customHeight="1">
      <c r="A756" s="39"/>
      <c r="B756" s="4"/>
      <c r="C756" s="45"/>
      <c r="D756" s="3"/>
      <c r="E756" s="736" t="s">
        <v>332</v>
      </c>
      <c r="F756" s="736"/>
      <c r="G756" s="736"/>
      <c r="H756" s="736"/>
      <c r="I756" s="736"/>
      <c r="J756" s="165"/>
      <c r="K756" s="165"/>
      <c r="L756" s="537"/>
      <c r="M756" s="854"/>
      <c r="N756" s="537"/>
      <c r="O756" s="537"/>
      <c r="P756" s="828"/>
      <c r="Q756" s="770"/>
      <c r="R756" s="770"/>
    </row>
    <row r="757" spans="1:18" s="5" customFormat="1" ht="15" customHeight="1">
      <c r="A757" s="39"/>
      <c r="B757" s="4"/>
      <c r="C757" s="229" t="s">
        <v>326</v>
      </c>
      <c r="D757" s="515"/>
      <c r="E757" s="226" t="s">
        <v>731</v>
      </c>
      <c r="F757" s="226" t="s">
        <v>732</v>
      </c>
      <c r="G757" s="4"/>
      <c r="H757" s="222" t="s">
        <v>733</v>
      </c>
      <c r="I757" s="4"/>
      <c r="J757" s="222" t="s">
        <v>734</v>
      </c>
      <c r="K757" s="4"/>
      <c r="L757" s="522" t="s">
        <v>735</v>
      </c>
      <c r="M757" s="861"/>
      <c r="N757" s="507"/>
      <c r="O757" s="507"/>
      <c r="P757" s="828"/>
      <c r="Q757" s="770"/>
      <c r="R757" s="770"/>
    </row>
    <row r="758" spans="1:18" s="5" customFormat="1" ht="15" customHeight="1">
      <c r="A758" s="39"/>
      <c r="B758" s="4"/>
      <c r="C758" s="142"/>
      <c r="D758" s="515"/>
      <c r="E758" s="227" t="s">
        <v>747</v>
      </c>
      <c r="F758" s="346" t="s">
        <v>719</v>
      </c>
      <c r="G758" s="4"/>
      <c r="H758" s="346" t="s">
        <v>720</v>
      </c>
      <c r="I758" s="4"/>
      <c r="J758" s="228" t="s">
        <v>655</v>
      </c>
      <c r="K758" s="135"/>
      <c r="L758" s="780" t="s">
        <v>727</v>
      </c>
      <c r="M758" s="862"/>
      <c r="N758" s="547"/>
      <c r="O758" s="547"/>
      <c r="P758" s="828"/>
      <c r="Q758" s="770"/>
      <c r="R758" s="770"/>
    </row>
    <row r="759" spans="1:18" s="5" customFormat="1" ht="15" customHeight="1">
      <c r="A759" s="39"/>
      <c r="B759" s="4"/>
      <c r="C759" s="346" t="s">
        <v>699</v>
      </c>
      <c r="D759" s="515"/>
      <c r="E759" s="227" t="s">
        <v>659</v>
      </c>
      <c r="F759" s="227" t="s">
        <v>661</v>
      </c>
      <c r="G759" s="4"/>
      <c r="H759" s="227" t="s">
        <v>651</v>
      </c>
      <c r="I759" s="4"/>
      <c r="J759" s="227" t="s">
        <v>660</v>
      </c>
      <c r="K759" s="135"/>
      <c r="L759" s="551" t="s">
        <v>669</v>
      </c>
      <c r="M759" s="862"/>
      <c r="N759" s="547"/>
      <c r="O759" s="547"/>
      <c r="P759" s="828"/>
      <c r="Q759" s="770"/>
      <c r="R759" s="770"/>
    </row>
    <row r="760" spans="1:18" s="5" customFormat="1" ht="15" customHeight="1">
      <c r="A760" s="39"/>
      <c r="B760" s="4"/>
      <c r="C760" s="346" t="s">
        <v>700</v>
      </c>
      <c r="D760" s="515"/>
      <c r="E760" s="227" t="s">
        <v>676</v>
      </c>
      <c r="F760" s="227" t="s">
        <v>644</v>
      </c>
      <c r="G760" s="4"/>
      <c r="H760" s="346" t="s">
        <v>721</v>
      </c>
      <c r="I760" s="4"/>
      <c r="J760" s="346" t="s">
        <v>725</v>
      </c>
      <c r="K760" s="135"/>
      <c r="L760" s="552" t="s">
        <v>654</v>
      </c>
      <c r="M760" s="854"/>
      <c r="N760" s="537"/>
      <c r="O760" s="537"/>
      <c r="P760" s="828"/>
      <c r="Q760" s="770"/>
      <c r="R760" s="770"/>
    </row>
    <row r="761" spans="1:18" s="5" customFormat="1" ht="15" customHeight="1">
      <c r="A761" s="39"/>
      <c r="B761" s="49"/>
      <c r="C761" s="4"/>
      <c r="D761" s="143"/>
      <c r="E761" s="227" t="s">
        <v>668</v>
      </c>
      <c r="F761" s="227" t="s">
        <v>656</v>
      </c>
      <c r="G761" s="4"/>
      <c r="H761" s="228" t="s">
        <v>652</v>
      </c>
      <c r="I761" s="4"/>
      <c r="J761" s="227" t="s">
        <v>663</v>
      </c>
      <c r="K761" s="135"/>
      <c r="L761" s="780" t="s">
        <v>728</v>
      </c>
      <c r="M761" s="854"/>
      <c r="N761" s="537"/>
      <c r="O761" s="537"/>
      <c r="P761" s="828"/>
      <c r="Q761" s="770"/>
      <c r="R761" s="770"/>
    </row>
    <row r="762" spans="1:18" s="5" customFormat="1" ht="15" customHeight="1">
      <c r="A762" s="39"/>
      <c r="B762" s="4"/>
      <c r="C762" s="4"/>
      <c r="D762" s="3"/>
      <c r="E762" s="227" t="s">
        <v>647</v>
      </c>
      <c r="F762" s="227" t="s">
        <v>671</v>
      </c>
      <c r="G762" s="4"/>
      <c r="H762" s="346" t="s">
        <v>722</v>
      </c>
      <c r="I762" s="4"/>
      <c r="J762" s="227" t="s">
        <v>645</v>
      </c>
      <c r="K762" s="135"/>
      <c r="L762" s="552" t="s">
        <v>670</v>
      </c>
      <c r="M762" s="854"/>
      <c r="N762" s="537"/>
      <c r="O762" s="537"/>
      <c r="P762" s="828"/>
      <c r="Q762" s="770"/>
      <c r="R762" s="770"/>
    </row>
    <row r="763" spans="1:18" s="5" customFormat="1" ht="15" customHeight="1">
      <c r="A763" s="39"/>
      <c r="B763" s="4"/>
      <c r="C763" s="4"/>
      <c r="D763" s="3"/>
      <c r="E763" s="227" t="s">
        <v>657</v>
      </c>
      <c r="F763" s="227" t="s">
        <v>737</v>
      </c>
      <c r="G763" s="4"/>
      <c r="H763" s="346" t="s">
        <v>723</v>
      </c>
      <c r="I763" s="4"/>
      <c r="J763" s="346" t="s">
        <v>726</v>
      </c>
      <c r="K763" s="135"/>
      <c r="L763" s="552" t="s">
        <v>653</v>
      </c>
      <c r="M763" s="854"/>
      <c r="N763" s="537"/>
      <c r="O763" s="537"/>
      <c r="P763" s="828"/>
      <c r="Q763" s="770"/>
      <c r="R763" s="770"/>
    </row>
    <row r="764" spans="1:18" s="5" customFormat="1" ht="15" customHeight="1">
      <c r="A764" s="39"/>
      <c r="B764" s="4"/>
      <c r="C764" s="4"/>
      <c r="D764" s="3"/>
      <c r="E764" s="227" t="s">
        <v>646</v>
      </c>
      <c r="F764" s="227" t="s">
        <v>648</v>
      </c>
      <c r="H764" s="346" t="s">
        <v>724</v>
      </c>
      <c r="J764" s="227" t="s">
        <v>672</v>
      </c>
      <c r="K764" s="135"/>
      <c r="L764" s="780" t="s">
        <v>729</v>
      </c>
      <c r="M764" s="854"/>
      <c r="N764" s="537"/>
      <c r="O764" s="537"/>
      <c r="P764" s="828"/>
      <c r="Q764" s="770"/>
      <c r="R764" s="770"/>
    </row>
    <row r="765" spans="1:18" s="5" customFormat="1" ht="15" customHeight="1">
      <c r="A765" s="39"/>
      <c r="B765" s="4"/>
      <c r="C765" s="4"/>
      <c r="D765" s="3"/>
      <c r="E765" s="227" t="s">
        <v>736</v>
      </c>
      <c r="F765" s="227" t="s">
        <v>649</v>
      </c>
      <c r="H765" s="346" t="s">
        <v>698</v>
      </c>
      <c r="J765" s="227" t="s">
        <v>658</v>
      </c>
      <c r="K765" s="135"/>
      <c r="L765" s="780" t="s">
        <v>730</v>
      </c>
      <c r="M765" s="850"/>
      <c r="N765" s="542"/>
      <c r="O765" s="542"/>
      <c r="P765" s="828"/>
      <c r="Q765" s="770"/>
      <c r="R765" s="770"/>
    </row>
    <row r="766" spans="1:18" s="5" customFormat="1" ht="18.75">
      <c r="A766" s="258" t="s">
        <v>372</v>
      </c>
      <c r="B766" s="272"/>
      <c r="C766" s="259"/>
      <c r="D766" s="260"/>
      <c r="E766" s="261"/>
      <c r="F766" s="262"/>
      <c r="G766" s="263"/>
      <c r="H766" s="263"/>
      <c r="I766" s="263"/>
      <c r="J766" s="263"/>
      <c r="K766" s="263"/>
      <c r="L766" s="537"/>
      <c r="M766" s="854"/>
      <c r="N766" s="537"/>
      <c r="O766" s="537"/>
      <c r="P766" s="828"/>
      <c r="Q766" s="770"/>
      <c r="R766" s="770"/>
    </row>
    <row r="767" spans="1:18" s="5" customFormat="1" ht="15.75">
      <c r="A767" s="4"/>
      <c r="B767" s="30" t="s">
        <v>494</v>
      </c>
      <c r="C767" s="4"/>
      <c r="D767" s="3"/>
      <c r="E767" s="564"/>
      <c r="F767" s="3"/>
      <c r="G767" s="35"/>
      <c r="H767" s="35"/>
      <c r="I767" s="35"/>
      <c r="J767" s="35"/>
      <c r="K767" s="35"/>
      <c r="L767" s="537"/>
      <c r="M767" s="854"/>
      <c r="N767" s="537"/>
      <c r="O767" s="537"/>
      <c r="P767" s="828"/>
      <c r="Q767" s="770"/>
      <c r="R767" s="770"/>
    </row>
    <row r="768" spans="1:18" s="5" customFormat="1" ht="14.25" customHeight="1">
      <c r="A768" s="265"/>
      <c r="B768" s="266"/>
      <c r="C768" s="761" t="s">
        <v>707</v>
      </c>
      <c r="D768" s="735"/>
      <c r="E768" s="735"/>
      <c r="F768" s="735"/>
      <c r="G768" s="735"/>
      <c r="H768" s="735"/>
      <c r="I768" s="273"/>
      <c r="J768" s="274"/>
      <c r="K768" s="274"/>
      <c r="L768" s="537"/>
      <c r="M768" s="854"/>
      <c r="N768" s="537"/>
      <c r="O768" s="537"/>
      <c r="P768" s="828"/>
      <c r="Q768" s="770"/>
      <c r="R768" s="770"/>
    </row>
    <row r="769" spans="1:13" s="5" customFormat="1" ht="15.75">
      <c r="A769" s="258"/>
      <c r="B769" s="266"/>
      <c r="C769" s="530" t="s">
        <v>710</v>
      </c>
      <c r="D769" s="275">
        <v>10.1</v>
      </c>
      <c r="E769" s="276" t="s">
        <v>33</v>
      </c>
      <c r="F769" s="277">
        <v>4</v>
      </c>
      <c r="G769" s="245">
        <v>1</v>
      </c>
      <c r="H769" s="278">
        <v>0.48</v>
      </c>
      <c r="I769" s="245">
        <v>324</v>
      </c>
      <c r="J769" s="245">
        <v>1794</v>
      </c>
      <c r="K769" s="245">
        <v>815</v>
      </c>
      <c r="L769" s="269"/>
      <c r="M769" s="846">
        <v>20.36217272727273</v>
      </c>
    </row>
    <row r="770" spans="1:18" s="106" customFormat="1" ht="15.75">
      <c r="A770" s="258"/>
      <c r="B770" s="279"/>
      <c r="C770" s="279"/>
      <c r="D770" s="279"/>
      <c r="E770" s="279"/>
      <c r="F770" s="279"/>
      <c r="G770" s="279"/>
      <c r="H770" s="279"/>
      <c r="I770" s="279"/>
      <c r="J770" s="279"/>
      <c r="K770" s="279"/>
      <c r="L770" s="537"/>
      <c r="M770" s="854"/>
      <c r="N770" s="537"/>
      <c r="O770" s="537"/>
      <c r="P770" s="828"/>
      <c r="Q770" s="770"/>
      <c r="R770" s="770"/>
    </row>
    <row r="771" spans="1:18" s="5" customFormat="1" ht="15" customHeight="1">
      <c r="A771" s="258"/>
      <c r="B771" s="279"/>
      <c r="C771" s="4"/>
      <c r="D771" s="3"/>
      <c r="E771" s="662" t="s">
        <v>711</v>
      </c>
      <c r="F771" s="662" t="s">
        <v>717</v>
      </c>
      <c r="G771" s="662"/>
      <c r="H771" s="663">
        <v>5208</v>
      </c>
      <c r="I771" s="662" t="s">
        <v>374</v>
      </c>
      <c r="J771" s="662"/>
      <c r="K771" s="279"/>
      <c r="L771" s="537"/>
      <c r="M771" s="854"/>
      <c r="N771" s="537"/>
      <c r="O771" s="537"/>
      <c r="P771" s="828"/>
      <c r="Q771" s="770"/>
      <c r="R771" s="770"/>
    </row>
    <row r="772" spans="1:18" s="5" customFormat="1" ht="15" customHeight="1">
      <c r="A772" s="258"/>
      <c r="B772" s="279"/>
      <c r="C772" s="4"/>
      <c r="D772" s="3"/>
      <c r="E772" s="662" t="s">
        <v>712</v>
      </c>
      <c r="F772" s="662" t="s">
        <v>716</v>
      </c>
      <c r="G772" s="662"/>
      <c r="H772" s="663">
        <v>5209</v>
      </c>
      <c r="I772" s="662" t="s">
        <v>375</v>
      </c>
      <c r="J772" s="662"/>
      <c r="K772" s="279"/>
      <c r="L772" s="537"/>
      <c r="M772" s="864"/>
      <c r="N772" s="539"/>
      <c r="O772" s="539"/>
      <c r="P772" s="828"/>
      <c r="Q772" s="770"/>
      <c r="R772" s="770"/>
    </row>
    <row r="773" spans="1:18" s="4" customFormat="1" ht="15" customHeight="1">
      <c r="A773" s="258"/>
      <c r="B773" s="279"/>
      <c r="E773" s="662" t="s">
        <v>713</v>
      </c>
      <c r="F773" s="662" t="s">
        <v>715</v>
      </c>
      <c r="G773" s="662"/>
      <c r="H773" s="663">
        <v>5210</v>
      </c>
      <c r="I773" s="662" t="s">
        <v>376</v>
      </c>
      <c r="J773" s="662"/>
      <c r="K773" s="279"/>
      <c r="L773" s="537"/>
      <c r="M773" s="865"/>
      <c r="N773" s="540"/>
      <c r="O773" s="540"/>
      <c r="P773" s="828"/>
      <c r="Q773" s="770"/>
      <c r="R773" s="770"/>
    </row>
    <row r="774" spans="1:18" s="4" customFormat="1" ht="15" customHeight="1" thickBot="1">
      <c r="A774" s="258"/>
      <c r="B774" s="771"/>
      <c r="C774" s="771"/>
      <c r="D774" s="771"/>
      <c r="E774" s="772" t="s">
        <v>714</v>
      </c>
      <c r="F774" s="773"/>
      <c r="G774" s="773"/>
      <c r="H774" s="773"/>
      <c r="I774" s="773"/>
      <c r="J774" s="771"/>
      <c r="K774" s="774"/>
      <c r="L774" s="775"/>
      <c r="M774" s="866"/>
      <c r="N774" s="839"/>
      <c r="O774" s="839"/>
      <c r="P774" s="828"/>
      <c r="Q774" s="770"/>
      <c r="R774" s="770"/>
    </row>
    <row r="775" spans="1:18" s="1" customFormat="1" ht="16.5" thickTop="1">
      <c r="A775" s="45"/>
      <c r="B775" s="49"/>
      <c r="C775" s="137"/>
      <c r="D775" s="28"/>
      <c r="E775" s="4"/>
      <c r="F775" s="531"/>
      <c r="G775" s="532"/>
      <c r="H775" s="532"/>
      <c r="I775" s="531"/>
      <c r="J775" s="61"/>
      <c r="K775" s="61"/>
      <c r="L775" s="546"/>
      <c r="M775" s="860"/>
      <c r="N775" s="546"/>
      <c r="O775" s="546"/>
      <c r="P775" s="828"/>
      <c r="Q775" s="770"/>
      <c r="R775" s="770"/>
    </row>
    <row r="776" spans="1:18" s="1" customFormat="1" ht="20.25" customHeight="1">
      <c r="A776" s="41" t="s">
        <v>525</v>
      </c>
      <c r="B776" s="42"/>
      <c r="C776" s="24"/>
      <c r="D776" s="113"/>
      <c r="E776" s="52"/>
      <c r="F776" s="25"/>
      <c r="G776" s="26"/>
      <c r="H776" s="26"/>
      <c r="I776" s="26"/>
      <c r="J776" s="26"/>
      <c r="K776" s="26"/>
      <c r="L776" s="538"/>
      <c r="M776" s="851"/>
      <c r="N776" s="542"/>
      <c r="O776" s="542"/>
      <c r="P776" s="828"/>
      <c r="Q776" s="770"/>
      <c r="R776" s="770"/>
    </row>
    <row r="777" spans="1:18" s="1" customFormat="1" ht="15.75">
      <c r="A777" s="54"/>
      <c r="B777" s="43"/>
      <c r="C777" s="27"/>
      <c r="D777" s="38"/>
      <c r="E777" s="51"/>
      <c r="F777" s="28"/>
      <c r="G777" s="29"/>
      <c r="H777" s="29"/>
      <c r="I777" s="29"/>
      <c r="J777" s="29"/>
      <c r="K777" s="29"/>
      <c r="L777" s="542"/>
      <c r="M777" s="850"/>
      <c r="N777" s="542"/>
      <c r="O777" s="542"/>
      <c r="P777" s="828"/>
      <c r="Q777" s="770"/>
      <c r="R777" s="770"/>
    </row>
    <row r="778" spans="1:18" ht="15.75">
      <c r="A778" s="664" t="s">
        <v>539</v>
      </c>
      <c r="B778" s="232"/>
      <c r="C778" s="233"/>
      <c r="D778" s="234"/>
      <c r="E778" s="235"/>
      <c r="F778" s="236"/>
      <c r="G778" s="236"/>
      <c r="H778" s="236"/>
      <c r="I778" s="236"/>
      <c r="J778" s="236"/>
      <c r="K778" s="236"/>
      <c r="L778" s="776"/>
      <c r="M778" s="867"/>
      <c r="N778" s="777"/>
      <c r="O778" s="777"/>
      <c r="P778" s="828"/>
      <c r="Q778" s="770"/>
      <c r="R778" s="770"/>
    </row>
    <row r="779" spans="1:18" ht="15.75">
      <c r="A779" s="54"/>
      <c r="B779" s="237"/>
      <c r="C779" s="158"/>
      <c r="D779" s="159"/>
      <c r="E779" s="143"/>
      <c r="F779" s="160"/>
      <c r="G779" s="160"/>
      <c r="H779" s="160"/>
      <c r="I779" s="160"/>
      <c r="J779" s="160"/>
      <c r="K779" s="160"/>
      <c r="L779" s="777"/>
      <c r="M779" s="868"/>
      <c r="N779" s="777"/>
      <c r="O779" s="777"/>
      <c r="P779" s="828"/>
      <c r="Q779" s="770"/>
      <c r="R779" s="770"/>
    </row>
    <row r="780" spans="1:18" ht="13.5" customHeight="1">
      <c r="A780" s="258" t="s">
        <v>538</v>
      </c>
      <c r="B780" s="259"/>
      <c r="P780" s="828"/>
      <c r="Q780" s="770"/>
      <c r="R780" s="770"/>
    </row>
    <row r="781" spans="1:18" ht="13.5" customHeight="1">
      <c r="A781" s="265"/>
      <c r="B781" s="266" t="s">
        <v>526</v>
      </c>
      <c r="P781" s="828"/>
      <c r="Q781" s="770"/>
      <c r="R781" s="770"/>
    </row>
    <row r="782" spans="1:16" ht="13.5" customHeight="1">
      <c r="A782" s="258"/>
      <c r="C782" s="807">
        <v>8100514</v>
      </c>
      <c r="D782" s="17">
        <v>1</v>
      </c>
      <c r="E782" s="276" t="s">
        <v>527</v>
      </c>
      <c r="F782" s="17">
        <v>14</v>
      </c>
      <c r="G782" s="503">
        <v>1.6</v>
      </c>
      <c r="H782" s="503">
        <f aca="true" t="shared" si="2" ref="H782:H787">G782/2.2</f>
        <v>0.7272727272727273</v>
      </c>
      <c r="I782" s="166">
        <v>30</v>
      </c>
      <c r="J782" s="350">
        <f aca="true" t="shared" si="3" ref="J782:J787">G782*F782*I782</f>
        <v>672.0000000000001</v>
      </c>
      <c r="K782" s="167">
        <f aca="true" t="shared" si="4" ref="K782:K787">J782/2.2</f>
        <v>305.4545454545455</v>
      </c>
      <c r="L782" s="165"/>
      <c r="M782" s="846">
        <v>18.753</v>
      </c>
      <c r="N782"/>
      <c r="O782"/>
      <c r="P782"/>
    </row>
    <row r="783" spans="1:16" ht="13.5" customHeight="1">
      <c r="A783" s="258"/>
      <c r="C783" s="807">
        <v>8100614</v>
      </c>
      <c r="D783" s="17">
        <v>1</v>
      </c>
      <c r="E783" s="276" t="s">
        <v>528</v>
      </c>
      <c r="F783" s="17">
        <v>14</v>
      </c>
      <c r="G783" s="503">
        <v>1.6</v>
      </c>
      <c r="H783" s="503">
        <f t="shared" si="2"/>
        <v>0.7272727272727273</v>
      </c>
      <c r="I783" s="166">
        <v>30</v>
      </c>
      <c r="J783" s="350">
        <f t="shared" si="3"/>
        <v>672.0000000000001</v>
      </c>
      <c r="K783" s="167">
        <f t="shared" si="4"/>
        <v>305.4545454545455</v>
      </c>
      <c r="L783" s="165"/>
      <c r="M783" s="846">
        <v>18.753</v>
      </c>
      <c r="N783"/>
      <c r="O783"/>
      <c r="P783"/>
    </row>
    <row r="784" spans="1:16" ht="13.5" customHeight="1">
      <c r="A784" s="258"/>
      <c r="C784" s="807">
        <v>8100714</v>
      </c>
      <c r="D784" s="17">
        <v>1</v>
      </c>
      <c r="E784" s="276" t="s">
        <v>529</v>
      </c>
      <c r="F784" s="17">
        <v>14</v>
      </c>
      <c r="G784" s="503">
        <v>1.6</v>
      </c>
      <c r="H784" s="503">
        <f t="shared" si="2"/>
        <v>0.7272727272727273</v>
      </c>
      <c r="I784" s="166">
        <v>30</v>
      </c>
      <c r="J784" s="350">
        <f t="shared" si="3"/>
        <v>672.0000000000001</v>
      </c>
      <c r="K784" s="167">
        <f t="shared" si="4"/>
        <v>305.4545454545455</v>
      </c>
      <c r="L784" s="165"/>
      <c r="M784" s="846">
        <v>18.753</v>
      </c>
      <c r="N784"/>
      <c r="O784"/>
      <c r="P784"/>
    </row>
    <row r="785" spans="1:13" ht="13.5" customHeight="1">
      <c r="A785" s="258"/>
      <c r="C785" s="807">
        <v>8100814</v>
      </c>
      <c r="D785" s="17">
        <v>1</v>
      </c>
      <c r="E785" s="276" t="s">
        <v>530</v>
      </c>
      <c r="F785" s="17">
        <v>14</v>
      </c>
      <c r="G785" s="503">
        <v>1.6</v>
      </c>
      <c r="H785" s="503">
        <f t="shared" si="2"/>
        <v>0.7272727272727273</v>
      </c>
      <c r="I785" s="166">
        <v>30</v>
      </c>
      <c r="J785" s="350">
        <f t="shared" si="3"/>
        <v>672.0000000000001</v>
      </c>
      <c r="K785" s="167">
        <f t="shared" si="4"/>
        <v>305.4545454545455</v>
      </c>
      <c r="L785" s="165"/>
      <c r="M785" s="846">
        <v>18.753</v>
      </c>
    </row>
    <row r="786" spans="1:13" ht="12" customHeight="1">
      <c r="A786" s="258"/>
      <c r="C786" s="807">
        <v>8100914</v>
      </c>
      <c r="D786" s="17">
        <v>1</v>
      </c>
      <c r="E786" s="276" t="s">
        <v>531</v>
      </c>
      <c r="F786" s="17">
        <v>14</v>
      </c>
      <c r="G786" s="503">
        <v>1.6</v>
      </c>
      <c r="H786" s="503">
        <f t="shared" si="2"/>
        <v>0.7272727272727273</v>
      </c>
      <c r="I786" s="166">
        <v>30</v>
      </c>
      <c r="J786" s="350">
        <f t="shared" si="3"/>
        <v>672.0000000000001</v>
      </c>
      <c r="K786" s="167">
        <f t="shared" si="4"/>
        <v>305.4545454545455</v>
      </c>
      <c r="L786" s="165"/>
      <c r="M786" s="846">
        <v>18.753</v>
      </c>
    </row>
    <row r="787" spans="1:13" ht="15.75">
      <c r="A787" s="258"/>
      <c r="C787" s="807">
        <v>8101014</v>
      </c>
      <c r="D787" s="17">
        <v>1</v>
      </c>
      <c r="E787" s="276" t="s">
        <v>532</v>
      </c>
      <c r="F787" s="17">
        <v>14</v>
      </c>
      <c r="G787" s="503">
        <v>1.6</v>
      </c>
      <c r="H787" s="503">
        <f t="shared" si="2"/>
        <v>0.7272727272727273</v>
      </c>
      <c r="I787" s="166">
        <v>30</v>
      </c>
      <c r="J787" s="350">
        <f t="shared" si="3"/>
        <v>672.0000000000001</v>
      </c>
      <c r="K787" s="167">
        <f t="shared" si="4"/>
        <v>305.4545454545455</v>
      </c>
      <c r="L787" s="165"/>
      <c r="M787" s="846">
        <v>18.753</v>
      </c>
    </row>
    <row r="788" spans="4:13" ht="12.75">
      <c r="D788" s="4" t="s">
        <v>537</v>
      </c>
      <c r="L788" s="35"/>
      <c r="M788" s="844"/>
    </row>
    <row r="789" spans="4:13" ht="12.75">
      <c r="D789" s="4"/>
      <c r="L789" s="35"/>
      <c r="M789" s="844"/>
    </row>
    <row r="790" spans="1:13" ht="15">
      <c r="A790" s="258" t="s">
        <v>540</v>
      </c>
      <c r="B790" s="259"/>
      <c r="L790" s="35"/>
      <c r="M790" s="844"/>
    </row>
    <row r="791" spans="1:13" ht="12.75">
      <c r="A791" s="265"/>
      <c r="B791" s="266" t="s">
        <v>533</v>
      </c>
      <c r="L791" s="35"/>
      <c r="M791" s="844"/>
    </row>
    <row r="792" spans="1:13" ht="15.75">
      <c r="A792" s="258" t="s">
        <v>94</v>
      </c>
      <c r="B792" s="4"/>
      <c r="C792" s="806">
        <v>8100112</v>
      </c>
      <c r="D792" s="17">
        <v>1</v>
      </c>
      <c r="E792" s="498" t="s">
        <v>534</v>
      </c>
      <c r="F792" s="17">
        <v>12</v>
      </c>
      <c r="G792" s="503">
        <v>1.415</v>
      </c>
      <c r="H792" s="503">
        <f>G792/2.2</f>
        <v>0.6431818181818182</v>
      </c>
      <c r="I792" s="166">
        <v>30</v>
      </c>
      <c r="J792" s="350">
        <f>G792*F792*I792</f>
        <v>509.40000000000003</v>
      </c>
      <c r="K792" s="167">
        <f>J792/2.2</f>
        <v>231.54545454545453</v>
      </c>
      <c r="L792" s="165"/>
      <c r="M792" s="846">
        <v>9.219</v>
      </c>
    </row>
    <row r="793" spans="12:13" ht="12.75">
      <c r="L793" s="35"/>
      <c r="M793" s="844"/>
    </row>
    <row r="794" spans="1:13" ht="15">
      <c r="A794" s="258" t="s">
        <v>541</v>
      </c>
      <c r="B794" s="259"/>
      <c r="L794" s="35"/>
      <c r="M794" s="844"/>
    </row>
    <row r="795" spans="1:13" ht="12.75">
      <c r="A795" s="265" t="s">
        <v>94</v>
      </c>
      <c r="B795" s="266" t="s">
        <v>535</v>
      </c>
      <c r="L795" s="35"/>
      <c r="M795" s="844"/>
    </row>
    <row r="796" spans="1:13" ht="15.75">
      <c r="A796" s="258" t="s">
        <v>94</v>
      </c>
      <c r="B796" s="4"/>
      <c r="C796" s="806" t="s">
        <v>832</v>
      </c>
      <c r="D796" s="17">
        <v>1</v>
      </c>
      <c r="E796" s="498" t="s">
        <v>536</v>
      </c>
      <c r="F796" s="17">
        <v>15</v>
      </c>
      <c r="G796" s="503">
        <v>0.1036</v>
      </c>
      <c r="H796" s="503">
        <f>G796/2.2</f>
        <v>0.047090909090909086</v>
      </c>
      <c r="I796" s="166">
        <v>168</v>
      </c>
      <c r="J796" s="350">
        <f>G796*F796*I796</f>
        <v>261.072</v>
      </c>
      <c r="K796" s="167">
        <f>J796/2.2</f>
        <v>118.6690909090909</v>
      </c>
      <c r="L796" s="165"/>
      <c r="M796" s="846">
        <v>14.4795</v>
      </c>
    </row>
    <row r="797" spans="4:13" s="4" customFormat="1" ht="10.5" customHeight="1">
      <c r="D797" s="3"/>
      <c r="E797" s="3"/>
      <c r="F797" s="3"/>
      <c r="G797" s="660"/>
      <c r="H797" s="660"/>
      <c r="I797" s="660"/>
      <c r="J797" s="660"/>
      <c r="K797" s="660"/>
      <c r="L797" s="660"/>
      <c r="M797" s="849"/>
    </row>
    <row r="798" spans="1:13" ht="15">
      <c r="A798" s="258" t="s">
        <v>591</v>
      </c>
      <c r="L798" s="35"/>
      <c r="M798" s="844"/>
    </row>
    <row r="799" spans="1:13" ht="15.75">
      <c r="A799" s="258"/>
      <c r="C799" s="804">
        <v>8104140</v>
      </c>
      <c r="D799" s="649" t="s">
        <v>592</v>
      </c>
      <c r="E799" s="665" t="s">
        <v>594</v>
      </c>
      <c r="F799" s="666">
        <v>40</v>
      </c>
      <c r="G799" s="667">
        <v>0.259</v>
      </c>
      <c r="H799" s="668">
        <f>G799*0.453592</f>
        <v>0.11748032800000001</v>
      </c>
      <c r="I799" s="651">
        <v>70</v>
      </c>
      <c r="J799" s="651">
        <f>G799*F799*I799</f>
        <v>725.1999999999999</v>
      </c>
      <c r="K799" s="651">
        <f>H799*F799*I799</f>
        <v>328.9449184</v>
      </c>
      <c r="L799" s="9"/>
      <c r="M799" s="846">
        <v>1.9666666666666666</v>
      </c>
    </row>
    <row r="800" spans="1:13" ht="15.75">
      <c r="A800" s="258"/>
      <c r="C800" s="804">
        <v>8104345</v>
      </c>
      <c r="D800" s="649" t="s">
        <v>592</v>
      </c>
      <c r="E800" s="665" t="s">
        <v>595</v>
      </c>
      <c r="F800" s="666">
        <v>45</v>
      </c>
      <c r="G800" s="667">
        <v>0.135</v>
      </c>
      <c r="H800" s="668">
        <f aca="true" t="shared" si="5" ref="H800:H810">G800*0.453592</f>
        <v>0.061234920000000005</v>
      </c>
      <c r="I800" s="651">
        <v>70</v>
      </c>
      <c r="J800" s="651">
        <f aca="true" t="shared" si="6" ref="J800:J810">G800*F800*I800</f>
        <v>425.25</v>
      </c>
      <c r="K800" s="651">
        <f aca="true" t="shared" si="7" ref="K800:K810">H800*F800*I800</f>
        <v>192.88999800000002</v>
      </c>
      <c r="L800" s="9"/>
      <c r="M800" s="846">
        <v>1.7583333333333333</v>
      </c>
    </row>
    <row r="801" spans="1:13" ht="15.75">
      <c r="A801" s="258"/>
      <c r="C801" s="804">
        <v>8104630</v>
      </c>
      <c r="D801" s="649" t="s">
        <v>592</v>
      </c>
      <c r="E801" s="665" t="s">
        <v>596</v>
      </c>
      <c r="F801" s="666">
        <v>30</v>
      </c>
      <c r="G801" s="667">
        <v>0.204</v>
      </c>
      <c r="H801" s="668">
        <f t="shared" si="5"/>
        <v>0.09253276799999999</v>
      </c>
      <c r="I801" s="651">
        <v>70</v>
      </c>
      <c r="J801" s="651">
        <f t="shared" si="6"/>
        <v>428.3999999999999</v>
      </c>
      <c r="K801" s="651">
        <f t="shared" si="7"/>
        <v>194.3188128</v>
      </c>
      <c r="L801" s="9"/>
      <c r="M801" s="846">
        <v>1.9166666666666665</v>
      </c>
    </row>
    <row r="802" spans="1:13" ht="15.75">
      <c r="A802" s="258"/>
      <c r="C802" s="804">
        <v>8104825</v>
      </c>
      <c r="D802" s="649" t="s">
        <v>592</v>
      </c>
      <c r="E802" s="665" t="s">
        <v>597</v>
      </c>
      <c r="F802" s="666">
        <v>25</v>
      </c>
      <c r="G802" s="667">
        <v>0.35525876571428566</v>
      </c>
      <c r="H802" s="668">
        <f t="shared" si="5"/>
        <v>0.16114253405787426</v>
      </c>
      <c r="I802" s="651">
        <v>70</v>
      </c>
      <c r="J802" s="651">
        <f>G802*F802*I802</f>
        <v>621.7028399999999</v>
      </c>
      <c r="K802" s="651">
        <f>H802*F802*I802</f>
        <v>281.99943460128</v>
      </c>
      <c r="L802" s="9"/>
      <c r="M802" s="846">
        <v>2.2416666666666667</v>
      </c>
    </row>
    <row r="803" spans="1:13" ht="15.75">
      <c r="A803" s="258"/>
      <c r="C803" s="804">
        <v>8104925</v>
      </c>
      <c r="D803" s="649" t="s">
        <v>592</v>
      </c>
      <c r="E803" s="665" t="s">
        <v>598</v>
      </c>
      <c r="F803" s="666">
        <v>25</v>
      </c>
      <c r="G803" s="667">
        <v>0.38927290285714283</v>
      </c>
      <c r="H803" s="668">
        <f>G803*0.453592</f>
        <v>0.17657107455277712</v>
      </c>
      <c r="I803" s="651">
        <v>70</v>
      </c>
      <c r="J803" s="651">
        <f t="shared" si="6"/>
        <v>681.22758</v>
      </c>
      <c r="K803" s="651">
        <f t="shared" si="7"/>
        <v>308.99938046735997</v>
      </c>
      <c r="L803" s="9"/>
      <c r="M803" s="846">
        <v>2.466666666666667</v>
      </c>
    </row>
    <row r="804" spans="1:13" ht="15.75">
      <c r="A804" s="258"/>
      <c r="C804" s="804">
        <v>8105430</v>
      </c>
      <c r="D804" s="649" t="s">
        <v>592</v>
      </c>
      <c r="E804" s="665" t="s">
        <v>599</v>
      </c>
      <c r="F804" s="666">
        <v>30</v>
      </c>
      <c r="G804" s="667">
        <v>0.15117394285714283</v>
      </c>
      <c r="H804" s="668">
        <f t="shared" si="5"/>
        <v>0.06857129108845714</v>
      </c>
      <c r="I804" s="651">
        <v>70</v>
      </c>
      <c r="J804" s="651">
        <f t="shared" si="6"/>
        <v>317.46527999999995</v>
      </c>
      <c r="K804" s="651">
        <f t="shared" si="7"/>
        <v>143.99971128576</v>
      </c>
      <c r="L804" s="9"/>
      <c r="M804" s="846">
        <v>1.7666666666666668</v>
      </c>
    </row>
    <row r="805" spans="1:13" ht="15.75">
      <c r="A805" s="258"/>
      <c r="C805" s="804">
        <v>8105530</v>
      </c>
      <c r="D805" s="649" t="s">
        <v>592</v>
      </c>
      <c r="E805" s="665" t="s">
        <v>600</v>
      </c>
      <c r="F805" s="666">
        <v>30</v>
      </c>
      <c r="G805" s="667">
        <v>0.15957249523809525</v>
      </c>
      <c r="H805" s="668">
        <f t="shared" si="5"/>
        <v>0.0723808072600381</v>
      </c>
      <c r="I805" s="651">
        <v>70</v>
      </c>
      <c r="J805" s="651">
        <f t="shared" si="6"/>
        <v>335.10224</v>
      </c>
      <c r="K805" s="651">
        <f t="shared" si="7"/>
        <v>151.99969524608</v>
      </c>
      <c r="L805" s="9"/>
      <c r="M805" s="846">
        <v>1.76925</v>
      </c>
    </row>
    <row r="806" spans="1:13" ht="15.75">
      <c r="A806" s="258"/>
      <c r="C806" s="804">
        <v>8105630</v>
      </c>
      <c r="D806" s="649" t="s">
        <v>592</v>
      </c>
      <c r="E806" s="665" t="s">
        <v>601</v>
      </c>
      <c r="F806" s="666">
        <v>30</v>
      </c>
      <c r="G806" s="667">
        <v>0.19106706666666667</v>
      </c>
      <c r="H806" s="668">
        <f t="shared" si="5"/>
        <v>0.08666649290346667</v>
      </c>
      <c r="I806" s="651">
        <v>70</v>
      </c>
      <c r="J806" s="651">
        <f t="shared" si="6"/>
        <v>401.24084</v>
      </c>
      <c r="K806" s="651">
        <f t="shared" si="7"/>
        <v>181.99963509728002</v>
      </c>
      <c r="L806" s="9"/>
      <c r="M806" s="846">
        <v>1.8833333333333333</v>
      </c>
    </row>
    <row r="807" spans="1:13" ht="15.75">
      <c r="A807" s="258"/>
      <c r="C807" s="804">
        <v>8105825</v>
      </c>
      <c r="D807" s="649" t="s">
        <v>592</v>
      </c>
      <c r="E807" s="665" t="s">
        <v>602</v>
      </c>
      <c r="F807" s="666">
        <v>25</v>
      </c>
      <c r="G807" s="667">
        <v>0.23683917714285713</v>
      </c>
      <c r="H807" s="668">
        <f t="shared" si="5"/>
        <v>0.10742835603858285</v>
      </c>
      <c r="I807" s="651">
        <v>70</v>
      </c>
      <c r="J807" s="651">
        <f t="shared" si="6"/>
        <v>414.46855999999997</v>
      </c>
      <c r="K807" s="651">
        <f t="shared" si="7"/>
        <v>187.99962306752</v>
      </c>
      <c r="L807" s="9"/>
      <c r="M807" s="846">
        <v>1.95</v>
      </c>
    </row>
    <row r="808" spans="1:13" ht="15.75">
      <c r="A808" s="258"/>
      <c r="C808" s="804">
        <v>8105920</v>
      </c>
      <c r="D808" s="649" t="s">
        <v>592</v>
      </c>
      <c r="E808" s="665" t="s">
        <v>603</v>
      </c>
      <c r="F808" s="666">
        <v>20</v>
      </c>
      <c r="G808" s="667">
        <v>0.37478539999999994</v>
      </c>
      <c r="H808" s="668">
        <f t="shared" si="5"/>
        <v>0.16999965915679996</v>
      </c>
      <c r="I808" s="651">
        <v>70</v>
      </c>
      <c r="J808" s="651">
        <f t="shared" si="6"/>
        <v>524.6995599999999</v>
      </c>
      <c r="K808" s="651">
        <f t="shared" si="7"/>
        <v>237.99952281951994</v>
      </c>
      <c r="L808" s="9"/>
      <c r="M808" s="846">
        <v>2.1416666666666666</v>
      </c>
    </row>
    <row r="809" spans="1:13" ht="15.75">
      <c r="A809" s="258"/>
      <c r="C809" s="804">
        <v>8106020</v>
      </c>
      <c r="D809" s="649" t="s">
        <v>592</v>
      </c>
      <c r="E809" s="665" t="s">
        <v>605</v>
      </c>
      <c r="F809" s="666">
        <v>20</v>
      </c>
      <c r="G809" s="667">
        <v>0.42202725714285705</v>
      </c>
      <c r="H809" s="668">
        <f t="shared" si="5"/>
        <v>0.1914281876219428</v>
      </c>
      <c r="I809" s="651">
        <v>70</v>
      </c>
      <c r="J809" s="651">
        <f t="shared" si="6"/>
        <v>590.8381599999999</v>
      </c>
      <c r="K809" s="651">
        <f t="shared" si="7"/>
        <v>267.99946267071994</v>
      </c>
      <c r="L809" s="9"/>
      <c r="M809" s="846">
        <v>2.341666666666667</v>
      </c>
    </row>
    <row r="810" spans="1:13" ht="15.75">
      <c r="A810" s="258"/>
      <c r="C810" s="804">
        <v>8106320</v>
      </c>
      <c r="D810" s="649" t="s">
        <v>592</v>
      </c>
      <c r="E810" s="665" t="s">
        <v>604</v>
      </c>
      <c r="F810" s="666">
        <v>20</v>
      </c>
      <c r="G810" s="667">
        <v>0.4661196571428571</v>
      </c>
      <c r="H810" s="668">
        <f t="shared" si="5"/>
        <v>0.21142814752274283</v>
      </c>
      <c r="I810" s="651">
        <v>70</v>
      </c>
      <c r="J810" s="651">
        <f t="shared" si="6"/>
        <v>652.5675199999998</v>
      </c>
      <c r="K810" s="651">
        <f t="shared" si="7"/>
        <v>295.99940653183995</v>
      </c>
      <c r="L810" s="9"/>
      <c r="M810" s="846">
        <v>2.625</v>
      </c>
    </row>
    <row r="811" spans="1:13" ht="6" customHeight="1">
      <c r="A811" s="258"/>
      <c r="L811" s="35"/>
      <c r="M811" s="844"/>
    </row>
    <row r="812" spans="1:13" ht="15">
      <c r="A812" s="258"/>
      <c r="E812" s="564" t="s">
        <v>593</v>
      </c>
      <c r="L812" s="35"/>
      <c r="M812" s="844"/>
    </row>
    <row r="813" spans="12:13" ht="12.75">
      <c r="L813" s="35"/>
      <c r="M813" s="844"/>
    </row>
    <row r="814" spans="1:13" ht="15">
      <c r="A814" s="258" t="s">
        <v>608</v>
      </c>
      <c r="C814" s="3"/>
      <c r="D814" s="564"/>
      <c r="E814" s="3"/>
      <c r="F814" s="660"/>
      <c r="G814" s="660"/>
      <c r="H814" s="660"/>
      <c r="I814" s="660"/>
      <c r="J814" s="660"/>
      <c r="M814" s="844"/>
    </row>
    <row r="815" spans="1:13" ht="15.75">
      <c r="A815" s="258"/>
      <c r="C815" s="800">
        <v>8109116</v>
      </c>
      <c r="D815" s="649" t="s">
        <v>592</v>
      </c>
      <c r="E815" s="695" t="s">
        <v>609</v>
      </c>
      <c r="F815" s="649">
        <v>16</v>
      </c>
      <c r="G815" s="669">
        <v>0.9347588799999998</v>
      </c>
      <c r="H815" s="669">
        <f>G815*0.453592</f>
        <v>0.4239991498969599</v>
      </c>
      <c r="I815" s="225">
        <v>25</v>
      </c>
      <c r="J815" s="225">
        <v>373.90355199999993</v>
      </c>
      <c r="K815" s="225">
        <f>H815*F815*I815</f>
        <v>169.59965995878397</v>
      </c>
      <c r="L815" s="165"/>
      <c r="M815" s="846">
        <v>11.655</v>
      </c>
    </row>
    <row r="816" spans="1:13" ht="15.75">
      <c r="A816" s="258"/>
      <c r="C816" s="801">
        <v>8109210</v>
      </c>
      <c r="D816" s="649" t="s">
        <v>592</v>
      </c>
      <c r="E816" s="695" t="s">
        <v>610</v>
      </c>
      <c r="F816" s="649">
        <v>10</v>
      </c>
      <c r="G816" s="669">
        <v>2.59483774</v>
      </c>
      <c r="H816" s="669">
        <f aca="true" t="shared" si="8" ref="H816:H832">G816*0.453592</f>
        <v>1.17699764016208</v>
      </c>
      <c r="I816" s="225">
        <v>25</v>
      </c>
      <c r="J816" s="225">
        <v>648.709435</v>
      </c>
      <c r="K816" s="225">
        <f aca="true" t="shared" si="9" ref="K816:K832">H816*F816*I816</f>
        <v>294.24941004052</v>
      </c>
      <c r="L816" s="165"/>
      <c r="M816" s="846">
        <v>49.780499999999996</v>
      </c>
    </row>
    <row r="817" spans="1:16" ht="15.75">
      <c r="A817" s="258"/>
      <c r="C817" s="801">
        <v>8110835</v>
      </c>
      <c r="D817" s="649" t="s">
        <v>592</v>
      </c>
      <c r="E817" s="695" t="s">
        <v>611</v>
      </c>
      <c r="F817" s="649">
        <v>35</v>
      </c>
      <c r="G817" s="669">
        <v>0.393083746</v>
      </c>
      <c r="H817" s="669">
        <f t="shared" si="8"/>
        <v>0.178299642515632</v>
      </c>
      <c r="I817" s="225">
        <v>25</v>
      </c>
      <c r="J817" s="225">
        <v>343.94827775</v>
      </c>
      <c r="K817" s="225">
        <f t="shared" si="9"/>
        <v>156.012187201178</v>
      </c>
      <c r="L817" s="165"/>
      <c r="M817" s="846">
        <v>7.854000000000001</v>
      </c>
      <c r="N817"/>
      <c r="O817"/>
      <c r="P817"/>
    </row>
    <row r="818" spans="1:16" ht="15.75">
      <c r="A818" s="258"/>
      <c r="C818" s="801">
        <v>8109325</v>
      </c>
      <c r="D818" s="649" t="s">
        <v>592</v>
      </c>
      <c r="E818" s="695" t="s">
        <v>751</v>
      </c>
      <c r="F818" s="649">
        <v>25</v>
      </c>
      <c r="G818" s="669">
        <v>0.662047386</v>
      </c>
      <c r="H818" s="669">
        <f t="shared" si="8"/>
        <v>0.300299397910512</v>
      </c>
      <c r="I818" s="225">
        <v>25</v>
      </c>
      <c r="J818" s="225">
        <v>413.77961625</v>
      </c>
      <c r="K818" s="225">
        <f t="shared" si="9"/>
        <v>187.68712369407</v>
      </c>
      <c r="L818" s="165"/>
      <c r="M818" s="846">
        <v>10.941</v>
      </c>
      <c r="N818"/>
      <c r="O818"/>
      <c r="P818"/>
    </row>
    <row r="819" spans="1:16" ht="15.75">
      <c r="A819" s="258"/>
      <c r="C819" s="801">
        <v>8109425</v>
      </c>
      <c r="D819" s="649" t="s">
        <v>592</v>
      </c>
      <c r="E819" s="695" t="s">
        <v>752</v>
      </c>
      <c r="F819" s="649">
        <v>25</v>
      </c>
      <c r="G819" s="669">
        <v>0.662047386</v>
      </c>
      <c r="H819" s="669">
        <f t="shared" si="8"/>
        <v>0.300299397910512</v>
      </c>
      <c r="I819" s="225">
        <v>25</v>
      </c>
      <c r="J819" s="225">
        <v>413.77961625</v>
      </c>
      <c r="K819" s="225">
        <f t="shared" si="9"/>
        <v>187.68712369407</v>
      </c>
      <c r="L819" s="165"/>
      <c r="M819" s="846">
        <v>10.941</v>
      </c>
      <c r="N819"/>
      <c r="O819"/>
      <c r="P819"/>
    </row>
    <row r="820" spans="1:16" ht="15.75">
      <c r="A820" s="258"/>
      <c r="C820" s="801">
        <v>8109525</v>
      </c>
      <c r="D820" s="649" t="s">
        <v>592</v>
      </c>
      <c r="E820" s="695" t="s">
        <v>753</v>
      </c>
      <c r="F820" s="649">
        <v>25</v>
      </c>
      <c r="G820" s="669">
        <v>0.662047386</v>
      </c>
      <c r="H820" s="669">
        <f t="shared" si="8"/>
        <v>0.300299397910512</v>
      </c>
      <c r="I820" s="225">
        <v>25</v>
      </c>
      <c r="J820" s="225">
        <v>413.77961625</v>
      </c>
      <c r="K820" s="225">
        <f t="shared" si="9"/>
        <v>187.68712369407</v>
      </c>
      <c r="L820" s="165"/>
      <c r="M820" s="846">
        <v>10.941</v>
      </c>
      <c r="N820"/>
      <c r="O820"/>
      <c r="P820"/>
    </row>
    <row r="821" spans="1:16" ht="15.75">
      <c r="A821" s="258"/>
      <c r="C821" s="801">
        <v>8109625</v>
      </c>
      <c r="D821" s="649" t="s">
        <v>592</v>
      </c>
      <c r="E821" s="695" t="s">
        <v>754</v>
      </c>
      <c r="F821" s="649">
        <v>25</v>
      </c>
      <c r="G821" s="669">
        <v>0.662047386</v>
      </c>
      <c r="H821" s="669">
        <f t="shared" si="8"/>
        <v>0.300299397910512</v>
      </c>
      <c r="I821" s="225">
        <v>25</v>
      </c>
      <c r="J821" s="225">
        <v>413.77961625</v>
      </c>
      <c r="K821" s="225">
        <f t="shared" si="9"/>
        <v>187.68712369407</v>
      </c>
      <c r="L821" s="165"/>
      <c r="M821" s="846">
        <v>10.941</v>
      </c>
      <c r="N821"/>
      <c r="O821"/>
      <c r="P821"/>
    </row>
    <row r="822" spans="1:16" ht="15.75">
      <c r="A822" s="258"/>
      <c r="C822" s="801">
        <v>8109725</v>
      </c>
      <c r="D822" s="649" t="s">
        <v>592</v>
      </c>
      <c r="E822" s="695" t="s">
        <v>755</v>
      </c>
      <c r="F822" s="649">
        <v>25</v>
      </c>
      <c r="G822" s="669">
        <v>0.662047386</v>
      </c>
      <c r="H822" s="669">
        <f t="shared" si="8"/>
        <v>0.300299397910512</v>
      </c>
      <c r="I822" s="225">
        <v>25</v>
      </c>
      <c r="J822" s="225">
        <v>413.77961625</v>
      </c>
      <c r="K822" s="225">
        <f t="shared" si="9"/>
        <v>187.68712369407</v>
      </c>
      <c r="L822" s="165"/>
      <c r="M822" s="846">
        <v>10.941</v>
      </c>
      <c r="N822"/>
      <c r="O822"/>
      <c r="P822"/>
    </row>
    <row r="823" spans="1:16" ht="15.75">
      <c r="A823" s="258"/>
      <c r="C823" s="801">
        <v>8109825</v>
      </c>
      <c r="D823" s="649" t="s">
        <v>592</v>
      </c>
      <c r="E823" s="695" t="s">
        <v>756</v>
      </c>
      <c r="F823" s="649">
        <v>25</v>
      </c>
      <c r="G823" s="669">
        <v>0.662047386</v>
      </c>
      <c r="H823" s="669">
        <f t="shared" si="8"/>
        <v>0.300299397910512</v>
      </c>
      <c r="I823" s="225">
        <v>25</v>
      </c>
      <c r="J823" s="225">
        <v>413.77961625</v>
      </c>
      <c r="K823" s="225">
        <f t="shared" si="9"/>
        <v>187.68712369407</v>
      </c>
      <c r="L823" s="165"/>
      <c r="M823" s="846">
        <v>10.941</v>
      </c>
      <c r="N823"/>
      <c r="O823"/>
      <c r="P823"/>
    </row>
    <row r="824" spans="1:16" ht="15.75">
      <c r="A824" s="258"/>
      <c r="C824" s="801">
        <v>8109925</v>
      </c>
      <c r="D824" s="649" t="s">
        <v>592</v>
      </c>
      <c r="E824" s="695" t="s">
        <v>757</v>
      </c>
      <c r="F824" s="649">
        <v>25</v>
      </c>
      <c r="G824" s="669">
        <v>0.662047386</v>
      </c>
      <c r="H824" s="669">
        <f t="shared" si="8"/>
        <v>0.300299397910512</v>
      </c>
      <c r="I824" s="225">
        <v>25</v>
      </c>
      <c r="J824" s="225">
        <v>413.77961625</v>
      </c>
      <c r="K824" s="225">
        <f t="shared" si="9"/>
        <v>187.68712369407</v>
      </c>
      <c r="L824" s="165"/>
      <c r="M824" s="846">
        <v>10.941</v>
      </c>
      <c r="N824"/>
      <c r="O824"/>
      <c r="P824"/>
    </row>
    <row r="825" spans="1:16" ht="15.75">
      <c r="A825" s="258"/>
      <c r="C825" s="801">
        <v>8110025</v>
      </c>
      <c r="D825" s="649" t="s">
        <v>592</v>
      </c>
      <c r="E825" s="695" t="s">
        <v>758</v>
      </c>
      <c r="F825" s="649">
        <v>25</v>
      </c>
      <c r="G825" s="669">
        <v>0.662047386</v>
      </c>
      <c r="H825" s="669">
        <f t="shared" si="8"/>
        <v>0.300299397910512</v>
      </c>
      <c r="I825" s="225">
        <v>25</v>
      </c>
      <c r="J825" s="225">
        <v>413.77961625</v>
      </c>
      <c r="K825" s="225">
        <f t="shared" si="9"/>
        <v>187.68712369407</v>
      </c>
      <c r="L825" s="165"/>
      <c r="M825" s="846">
        <v>10.941</v>
      </c>
      <c r="N825"/>
      <c r="O825"/>
      <c r="P825"/>
    </row>
    <row r="826" spans="1:16" ht="15.75">
      <c r="A826" s="258"/>
      <c r="C826" s="801">
        <v>8110125</v>
      </c>
      <c r="D826" s="649" t="s">
        <v>592</v>
      </c>
      <c r="E826" s="695" t="s">
        <v>759</v>
      </c>
      <c r="F826" s="649">
        <v>25</v>
      </c>
      <c r="G826" s="669">
        <v>0.662047386</v>
      </c>
      <c r="H826" s="669">
        <f t="shared" si="8"/>
        <v>0.300299397910512</v>
      </c>
      <c r="I826" s="225">
        <v>25</v>
      </c>
      <c r="J826" s="225">
        <v>413.77961625</v>
      </c>
      <c r="K826" s="225">
        <f t="shared" si="9"/>
        <v>187.68712369407</v>
      </c>
      <c r="L826" s="165"/>
      <c r="M826" s="846">
        <v>10.941</v>
      </c>
      <c r="N826"/>
      <c r="O826"/>
      <c r="P826"/>
    </row>
    <row r="827" spans="1:16" ht="15.75">
      <c r="A827" s="258"/>
      <c r="C827" s="801">
        <v>8110225</v>
      </c>
      <c r="D827" s="649" t="s">
        <v>592</v>
      </c>
      <c r="E827" s="695" t="s">
        <v>760</v>
      </c>
      <c r="F827" s="649">
        <v>25</v>
      </c>
      <c r="G827" s="669">
        <v>0.662047386</v>
      </c>
      <c r="H827" s="669">
        <f t="shared" si="8"/>
        <v>0.300299397910512</v>
      </c>
      <c r="I827" s="225">
        <v>25</v>
      </c>
      <c r="J827" s="225">
        <v>413.77961625</v>
      </c>
      <c r="K827" s="225">
        <f t="shared" si="9"/>
        <v>187.68712369407</v>
      </c>
      <c r="L827" s="165"/>
      <c r="M827" s="846">
        <v>10.941</v>
      </c>
      <c r="N827"/>
      <c r="O827"/>
      <c r="P827"/>
    </row>
    <row r="828" spans="1:16" ht="15.75">
      <c r="A828" s="258"/>
      <c r="C828" s="801">
        <v>8110325</v>
      </c>
      <c r="D828" s="649" t="s">
        <v>592</v>
      </c>
      <c r="E828" s="695" t="s">
        <v>761</v>
      </c>
      <c r="F828" s="649">
        <v>25</v>
      </c>
      <c r="G828" s="669">
        <v>0.662047386</v>
      </c>
      <c r="H828" s="669">
        <f t="shared" si="8"/>
        <v>0.300299397910512</v>
      </c>
      <c r="I828" s="225">
        <v>25</v>
      </c>
      <c r="J828" s="225">
        <v>413.77961625</v>
      </c>
      <c r="K828" s="225">
        <f t="shared" si="9"/>
        <v>187.68712369407</v>
      </c>
      <c r="L828" s="165"/>
      <c r="M828" s="846">
        <v>10.941</v>
      </c>
      <c r="N828"/>
      <c r="O828"/>
      <c r="P828"/>
    </row>
    <row r="829" spans="1:16" ht="15.75">
      <c r="A829" s="258"/>
      <c r="C829" s="801">
        <v>8110425</v>
      </c>
      <c r="D829" s="649" t="s">
        <v>592</v>
      </c>
      <c r="E829" s="695" t="s">
        <v>762</v>
      </c>
      <c r="F829" s="649">
        <v>25</v>
      </c>
      <c r="G829" s="669">
        <v>0.662047386</v>
      </c>
      <c r="H829" s="669">
        <f t="shared" si="8"/>
        <v>0.300299397910512</v>
      </c>
      <c r="I829" s="225">
        <v>25</v>
      </c>
      <c r="J829" s="225">
        <v>413.77961625</v>
      </c>
      <c r="K829" s="225">
        <f t="shared" si="9"/>
        <v>187.68712369407</v>
      </c>
      <c r="L829" s="165"/>
      <c r="M829" s="846">
        <v>10.941</v>
      </c>
      <c r="N829"/>
      <c r="O829"/>
      <c r="P829"/>
    </row>
    <row r="830" spans="1:16" ht="15.75">
      <c r="A830" s="258"/>
      <c r="C830" s="801">
        <v>8110525</v>
      </c>
      <c r="D830" s="649" t="s">
        <v>592</v>
      </c>
      <c r="E830" s="695" t="s">
        <v>763</v>
      </c>
      <c r="F830" s="649">
        <v>25</v>
      </c>
      <c r="G830" s="669">
        <v>0.662047386</v>
      </c>
      <c r="H830" s="669">
        <f t="shared" si="8"/>
        <v>0.300299397910512</v>
      </c>
      <c r="I830" s="225">
        <v>25</v>
      </c>
      <c r="J830" s="225">
        <v>413.77961625</v>
      </c>
      <c r="K830" s="225">
        <f t="shared" si="9"/>
        <v>187.68712369407</v>
      </c>
      <c r="L830" s="165"/>
      <c r="M830" s="846">
        <v>10.941</v>
      </c>
      <c r="N830"/>
      <c r="O830"/>
      <c r="P830"/>
    </row>
    <row r="831" spans="1:16" ht="15.75">
      <c r="A831" s="258"/>
      <c r="C831" s="801">
        <v>8110625</v>
      </c>
      <c r="D831" s="649" t="s">
        <v>592</v>
      </c>
      <c r="E831" s="695" t="s">
        <v>764</v>
      </c>
      <c r="F831" s="649">
        <v>25</v>
      </c>
      <c r="G831" s="669">
        <v>0.662047386</v>
      </c>
      <c r="H831" s="669">
        <f t="shared" si="8"/>
        <v>0.300299397910512</v>
      </c>
      <c r="I831" s="225">
        <v>25</v>
      </c>
      <c r="J831" s="225">
        <v>413.77961625</v>
      </c>
      <c r="K831" s="225">
        <f t="shared" si="9"/>
        <v>187.68712369407</v>
      </c>
      <c r="L831" s="165"/>
      <c r="M831" s="846">
        <v>10.941</v>
      </c>
      <c r="N831"/>
      <c r="O831"/>
      <c r="P831"/>
    </row>
    <row r="832" spans="1:16" ht="15.75">
      <c r="A832" s="258"/>
      <c r="C832" s="801">
        <v>8110725</v>
      </c>
      <c r="D832" s="649" t="s">
        <v>592</v>
      </c>
      <c r="E832" s="695" t="s">
        <v>765</v>
      </c>
      <c r="F832" s="649">
        <v>25</v>
      </c>
      <c r="G832" s="669">
        <v>0.662047386</v>
      </c>
      <c r="H832" s="669">
        <f t="shared" si="8"/>
        <v>0.300299397910512</v>
      </c>
      <c r="I832" s="225">
        <v>25</v>
      </c>
      <c r="J832" s="225">
        <v>413.77961625</v>
      </c>
      <c r="K832" s="225">
        <f t="shared" si="9"/>
        <v>187.68712369407</v>
      </c>
      <c r="L832" s="165"/>
      <c r="M832" s="846">
        <v>10.941</v>
      </c>
      <c r="N832"/>
      <c r="O832"/>
      <c r="P832"/>
    </row>
    <row r="833" spans="1:16" ht="15">
      <c r="A833" s="258"/>
      <c r="E833" s="564" t="s">
        <v>593</v>
      </c>
      <c r="G833" s="660"/>
      <c r="H833" s="660"/>
      <c r="I833" s="660"/>
      <c r="J833" s="660"/>
      <c r="K833" s="660"/>
      <c r="L833" s="660"/>
      <c r="M833" s="844"/>
      <c r="N833"/>
      <c r="O833"/>
      <c r="P833"/>
    </row>
    <row r="834" spans="1:16" ht="15">
      <c r="A834" s="258"/>
      <c r="E834" s="564" t="s">
        <v>612</v>
      </c>
      <c r="G834" s="660"/>
      <c r="H834" s="660"/>
      <c r="I834" s="660"/>
      <c r="J834" s="660"/>
      <c r="K834" s="660"/>
      <c r="L834" s="660"/>
      <c r="M834" s="844"/>
      <c r="N834"/>
      <c r="O834"/>
      <c r="P834"/>
    </row>
    <row r="835" spans="1:16" ht="15">
      <c r="A835" s="258"/>
      <c r="G835" s="660"/>
      <c r="H835" s="660"/>
      <c r="I835" s="660"/>
      <c r="J835" s="660"/>
      <c r="K835" s="660"/>
      <c r="L835" s="660"/>
      <c r="M835" s="844"/>
      <c r="N835"/>
      <c r="O835"/>
      <c r="P835"/>
    </row>
    <row r="836" spans="1:16" ht="15">
      <c r="A836" s="258" t="s">
        <v>793</v>
      </c>
      <c r="C836" s="3"/>
      <c r="D836" s="564"/>
      <c r="E836" s="3"/>
      <c r="F836" s="660"/>
      <c r="G836" s="660"/>
      <c r="H836" s="660"/>
      <c r="I836" s="660"/>
      <c r="J836" s="660"/>
      <c r="K836"/>
      <c r="L836"/>
      <c r="M836" s="844"/>
      <c r="N836"/>
      <c r="O836"/>
      <c r="P836"/>
    </row>
    <row r="837" spans="1:16" ht="15.75">
      <c r="A837" s="258"/>
      <c r="C837" s="802">
        <v>8117214</v>
      </c>
      <c r="D837" s="649" t="s">
        <v>592</v>
      </c>
      <c r="E837" s="665" t="s">
        <v>805</v>
      </c>
      <c r="F837" s="649">
        <v>14</v>
      </c>
      <c r="G837" s="768">
        <v>2.0718</v>
      </c>
      <c r="H837" s="669">
        <f>G837/2.2</f>
        <v>0.9417272727272726</v>
      </c>
      <c r="I837" s="835">
        <v>30</v>
      </c>
      <c r="J837" s="225">
        <f>G837*F837*I837</f>
        <v>870.1560000000001</v>
      </c>
      <c r="K837" s="225">
        <f>J837/2.2</f>
        <v>395.5254545454545</v>
      </c>
      <c r="L837" s="165"/>
      <c r="M837" s="846">
        <v>9.219</v>
      </c>
      <c r="N837"/>
      <c r="O837"/>
      <c r="P837"/>
    </row>
    <row r="838" spans="1:16" ht="15.75">
      <c r="A838" s="45"/>
      <c r="B838" s="49"/>
      <c r="C838" s="803">
        <v>8117112</v>
      </c>
      <c r="D838" s="649" t="s">
        <v>592</v>
      </c>
      <c r="E838" s="666" t="s">
        <v>794</v>
      </c>
      <c r="F838" s="649">
        <v>12</v>
      </c>
      <c r="G838" s="769">
        <v>2.4142</v>
      </c>
      <c r="H838" s="669">
        <f aca="true" t="shared" si="10" ref="H838:H847">G838/2.2</f>
        <v>1.0973636363636363</v>
      </c>
      <c r="I838" s="835">
        <v>30</v>
      </c>
      <c r="J838" s="225">
        <f aca="true" t="shared" si="11" ref="J838:J847">G838*F838*I838</f>
        <v>869.1120000000001</v>
      </c>
      <c r="K838" s="225">
        <f aca="true" t="shared" si="12" ref="K838:K847">J838/2.2</f>
        <v>395.0509090909091</v>
      </c>
      <c r="L838" s="165"/>
      <c r="M838" s="846">
        <v>18.753</v>
      </c>
      <c r="N838"/>
      <c r="O838"/>
      <c r="P838"/>
    </row>
    <row r="839" spans="1:16" ht="15.75">
      <c r="A839" s="45"/>
      <c r="B839" s="49"/>
      <c r="C839" s="803">
        <v>8116412</v>
      </c>
      <c r="D839" s="649" t="s">
        <v>592</v>
      </c>
      <c r="E839" s="666" t="s">
        <v>795</v>
      </c>
      <c r="F839" s="649">
        <v>12</v>
      </c>
      <c r="G839" s="769">
        <v>2.4142</v>
      </c>
      <c r="H839" s="669">
        <f t="shared" si="10"/>
        <v>1.0973636363636363</v>
      </c>
      <c r="I839" s="835">
        <v>30</v>
      </c>
      <c r="J839" s="225">
        <f t="shared" si="11"/>
        <v>869.1120000000001</v>
      </c>
      <c r="K839" s="225">
        <f t="shared" si="12"/>
        <v>395.0509090909091</v>
      </c>
      <c r="L839" s="165"/>
      <c r="M839" s="846">
        <v>18.753</v>
      </c>
      <c r="N839"/>
      <c r="O839"/>
      <c r="P839"/>
    </row>
    <row r="840" spans="1:16" ht="15.75">
      <c r="A840" s="45"/>
      <c r="B840" s="49"/>
      <c r="C840" s="803">
        <v>8116512</v>
      </c>
      <c r="D840" s="649" t="s">
        <v>592</v>
      </c>
      <c r="E840" s="666" t="s">
        <v>796</v>
      </c>
      <c r="F840" s="649">
        <v>12</v>
      </c>
      <c r="G840" s="769">
        <v>2.4142</v>
      </c>
      <c r="H840" s="669">
        <f t="shared" si="10"/>
        <v>1.0973636363636363</v>
      </c>
      <c r="I840" s="835">
        <v>30</v>
      </c>
      <c r="J840" s="225">
        <f t="shared" si="11"/>
        <v>869.1120000000001</v>
      </c>
      <c r="K840" s="225">
        <f t="shared" si="12"/>
        <v>395.0509090909091</v>
      </c>
      <c r="L840" s="165"/>
      <c r="M840" s="846">
        <v>18.753</v>
      </c>
      <c r="N840"/>
      <c r="O840"/>
      <c r="P840"/>
    </row>
    <row r="841" spans="1:16" ht="15.75">
      <c r="A841" s="45"/>
      <c r="B841" s="49"/>
      <c r="C841" s="803">
        <v>8116612</v>
      </c>
      <c r="D841" s="649" t="s">
        <v>592</v>
      </c>
      <c r="E841" s="666" t="s">
        <v>797</v>
      </c>
      <c r="F841" s="649">
        <v>12</v>
      </c>
      <c r="G841" s="769">
        <v>2.4142</v>
      </c>
      <c r="H841" s="669">
        <f t="shared" si="10"/>
        <v>1.0973636363636363</v>
      </c>
      <c r="I841" s="835">
        <v>30</v>
      </c>
      <c r="J841" s="225">
        <f t="shared" si="11"/>
        <v>869.1120000000001</v>
      </c>
      <c r="K841" s="225">
        <f t="shared" si="12"/>
        <v>395.0509090909091</v>
      </c>
      <c r="L841" s="165"/>
      <c r="M841" s="846">
        <v>18.753</v>
      </c>
      <c r="N841"/>
      <c r="O841"/>
      <c r="P841"/>
    </row>
    <row r="842" spans="3:16" ht="15.75">
      <c r="C842" s="803">
        <v>8116712</v>
      </c>
      <c r="D842" s="649" t="s">
        <v>592</v>
      </c>
      <c r="E842" s="666" t="s">
        <v>798</v>
      </c>
      <c r="F842" s="649">
        <v>12</v>
      </c>
      <c r="G842" s="769">
        <v>2.4142</v>
      </c>
      <c r="H842" s="669">
        <f t="shared" si="10"/>
        <v>1.0973636363636363</v>
      </c>
      <c r="I842" s="835">
        <v>30</v>
      </c>
      <c r="J842" s="225">
        <f t="shared" si="11"/>
        <v>869.1120000000001</v>
      </c>
      <c r="K842" s="225">
        <f t="shared" si="12"/>
        <v>395.0509090909091</v>
      </c>
      <c r="L842" s="165"/>
      <c r="M842" s="846">
        <v>18.753</v>
      </c>
      <c r="N842"/>
      <c r="O842"/>
      <c r="P842"/>
    </row>
    <row r="843" spans="3:16" ht="15.75">
      <c r="C843" s="803">
        <v>8116812</v>
      </c>
      <c r="D843" s="649" t="s">
        <v>592</v>
      </c>
      <c r="E843" s="666" t="s">
        <v>799</v>
      </c>
      <c r="F843" s="649">
        <v>12</v>
      </c>
      <c r="G843" s="769">
        <v>2.4142</v>
      </c>
      <c r="H843" s="669">
        <f t="shared" si="10"/>
        <v>1.0973636363636363</v>
      </c>
      <c r="I843" s="835">
        <v>30</v>
      </c>
      <c r="J843" s="225">
        <f t="shared" si="11"/>
        <v>869.1120000000001</v>
      </c>
      <c r="K843" s="225">
        <f t="shared" si="12"/>
        <v>395.0509090909091</v>
      </c>
      <c r="L843" s="165"/>
      <c r="M843" s="846">
        <v>18.753</v>
      </c>
      <c r="N843"/>
      <c r="O843"/>
      <c r="P843"/>
    </row>
    <row r="844" spans="3:16" ht="15.75">
      <c r="C844" s="803">
        <v>8116040</v>
      </c>
      <c r="D844" s="649" t="s">
        <v>592</v>
      </c>
      <c r="E844" s="666" t="s">
        <v>800</v>
      </c>
      <c r="F844" s="649">
        <v>40</v>
      </c>
      <c r="G844" s="836">
        <v>0.4634</v>
      </c>
      <c r="H844" s="669">
        <f t="shared" si="10"/>
        <v>0.21063636363636362</v>
      </c>
      <c r="I844" s="835">
        <v>30</v>
      </c>
      <c r="J844" s="225">
        <f t="shared" si="11"/>
        <v>556.0799999999999</v>
      </c>
      <c r="K844" s="225">
        <f t="shared" si="12"/>
        <v>252.76363636363632</v>
      </c>
      <c r="L844" s="165"/>
      <c r="M844" s="846">
        <v>5.418</v>
      </c>
      <c r="N844"/>
      <c r="O844"/>
      <c r="P844"/>
    </row>
    <row r="845" spans="3:16" ht="15.75">
      <c r="C845" s="803">
        <v>8116140</v>
      </c>
      <c r="D845" s="649" t="s">
        <v>592</v>
      </c>
      <c r="E845" s="666" t="s">
        <v>801</v>
      </c>
      <c r="F845" s="649">
        <v>40</v>
      </c>
      <c r="G845" s="836">
        <v>0.4634</v>
      </c>
      <c r="H845" s="669">
        <f t="shared" si="10"/>
        <v>0.21063636363636362</v>
      </c>
      <c r="I845" s="835">
        <v>30</v>
      </c>
      <c r="J845" s="225">
        <f t="shared" si="11"/>
        <v>556.0799999999999</v>
      </c>
      <c r="K845" s="225">
        <f t="shared" si="12"/>
        <v>252.76363636363632</v>
      </c>
      <c r="L845" s="165"/>
      <c r="M845" s="846">
        <v>5.418</v>
      </c>
      <c r="N845"/>
      <c r="O845"/>
      <c r="P845"/>
    </row>
    <row r="846" spans="3:16" ht="15.75">
      <c r="C846" s="803">
        <v>8116240</v>
      </c>
      <c r="D846" s="649" t="s">
        <v>592</v>
      </c>
      <c r="E846" s="666" t="s">
        <v>802</v>
      </c>
      <c r="F846" s="649">
        <v>40</v>
      </c>
      <c r="G846" s="836">
        <v>0.4634</v>
      </c>
      <c r="H846" s="669">
        <f t="shared" si="10"/>
        <v>0.21063636363636362</v>
      </c>
      <c r="I846" s="835">
        <v>30</v>
      </c>
      <c r="J846" s="225">
        <f t="shared" si="11"/>
        <v>556.0799999999999</v>
      </c>
      <c r="K846" s="225">
        <f t="shared" si="12"/>
        <v>252.76363636363632</v>
      </c>
      <c r="L846" s="165"/>
      <c r="M846" s="846">
        <v>5.418</v>
      </c>
      <c r="N846"/>
      <c r="O846"/>
      <c r="P846"/>
    </row>
    <row r="847" spans="3:16" ht="15.75">
      <c r="C847" s="803">
        <v>8116340</v>
      </c>
      <c r="D847" s="649" t="s">
        <v>592</v>
      </c>
      <c r="E847" s="666" t="s">
        <v>803</v>
      </c>
      <c r="F847" s="649">
        <v>40</v>
      </c>
      <c r="G847" s="836">
        <v>0.4634</v>
      </c>
      <c r="H847" s="669">
        <f t="shared" si="10"/>
        <v>0.21063636363636362</v>
      </c>
      <c r="I847" s="835">
        <v>30</v>
      </c>
      <c r="J847" s="225">
        <f t="shared" si="11"/>
        <v>556.0799999999999</v>
      </c>
      <c r="K847" s="225">
        <f t="shared" si="12"/>
        <v>252.76363636363632</v>
      </c>
      <c r="L847" s="165"/>
      <c r="M847" s="846">
        <v>7.497</v>
      </c>
      <c r="N847"/>
      <c r="O847"/>
      <c r="P847"/>
    </row>
    <row r="848" spans="5:18" ht="15.75">
      <c r="E848" s="564" t="s">
        <v>593</v>
      </c>
      <c r="P848" s="828"/>
      <c r="Q848" s="770"/>
      <c r="R848" s="770"/>
    </row>
    <row r="849" spans="5:18" ht="15.75">
      <c r="E849" s="564" t="s">
        <v>612</v>
      </c>
      <c r="P849" s="828"/>
      <c r="Q849" s="770"/>
      <c r="R849" s="770"/>
    </row>
    <row r="850" spans="16:18" ht="15.75">
      <c r="P850" s="828"/>
      <c r="Q850" s="770"/>
      <c r="R850" s="770"/>
    </row>
  </sheetData>
  <sheetProtection/>
  <mergeCells count="4">
    <mergeCell ref="C578:K578"/>
    <mergeCell ref="D1:E1"/>
    <mergeCell ref="D580:K580"/>
    <mergeCell ref="C652:F652"/>
  </mergeCells>
  <printOptions/>
  <pageMargins left="0.75" right="0.25" top="0.5" bottom="0.5" header="0.3" footer="0.3"/>
  <pageSetup firstPageNumber="1" useFirstPageNumber="1" fitToHeight="20" fitToWidth="1" horizontalDpi="600" verticalDpi="600" orientation="portrait" scale="60" r:id="rId1"/>
  <headerFooter>
    <oddHeader>&amp;C&amp;"Arial,Bold"&amp;18Tile and Stone Installation Systems - MAPEI 2024 U.S. Price List</oddHeader>
    <oddFooter>&amp;LPrice List Effective: February 1, 2024
Master Document&amp;C
&amp;P&amp;RMAPEI Corporation</oddFooter>
  </headerFooter>
  <rowBreaks count="9" manualBreakCount="9">
    <brk id="72" max="12" man="1"/>
    <brk id="155" max="12" man="1"/>
    <brk id="238" max="12" man="1"/>
    <brk id="328" max="12" man="1"/>
    <brk id="418" max="12" man="1"/>
    <brk id="494" max="12" man="1"/>
    <brk id="565" max="12" man="1"/>
    <brk id="616" max="12" man="1"/>
    <brk id="685" max="12" man="1"/>
  </rowBreaks>
  <ignoredErrors>
    <ignoredError sqref="C209 C278 C230:C232 C266:C267 C261:C262 C417 D16 C122 C308:C309 C317 C492 C362 C517 C472 C480 C541:C542 C548 C557 C291 C41:C46 C5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30" zoomScaleSheetLayoutView="130" zoomScalePageLayoutView="0" workbookViewId="0" topLeftCell="A1">
      <selection activeCell="C23" sqref="C23"/>
    </sheetView>
  </sheetViews>
  <sheetFormatPr defaultColWidth="9.140625" defaultRowHeight="12.75"/>
  <cols>
    <col min="1" max="1" width="1.8515625" style="365" customWidth="1"/>
    <col min="2" max="2" width="3.140625" style="365" customWidth="1"/>
    <col min="3" max="3" width="15.57421875" style="279" customWidth="1"/>
    <col min="4" max="4" width="8.7109375" style="365" customWidth="1"/>
    <col min="5" max="5" width="18.57421875" style="365" customWidth="1"/>
    <col min="6" max="6" width="6.57421875" style="365" bestFit="1" customWidth="1"/>
    <col min="7" max="8" width="7.421875" style="365" bestFit="1" customWidth="1"/>
    <col min="9" max="9" width="6.57421875" style="365" bestFit="1" customWidth="1"/>
    <col min="10" max="11" width="7.421875" style="365" bestFit="1" customWidth="1"/>
    <col min="12" max="12" width="19.57421875" style="870" customWidth="1"/>
    <col min="13" max="18" width="19.57421875" style="536" customWidth="1"/>
    <col min="19" max="16384" width="9.140625" style="365" customWidth="1"/>
  </cols>
  <sheetData>
    <row r="1" spans="1:18" s="364" customFormat="1" ht="38.25">
      <c r="A1" s="360"/>
      <c r="B1" s="360"/>
      <c r="C1" s="361" t="s">
        <v>5</v>
      </c>
      <c r="D1" s="895" t="s">
        <v>21</v>
      </c>
      <c r="E1" s="895"/>
      <c r="F1" s="362" t="s">
        <v>32</v>
      </c>
      <c r="G1" s="363" t="s">
        <v>328</v>
      </c>
      <c r="H1" s="363" t="s">
        <v>31</v>
      </c>
      <c r="I1" s="363" t="s">
        <v>330</v>
      </c>
      <c r="J1" s="363" t="s">
        <v>329</v>
      </c>
      <c r="K1" s="363" t="s">
        <v>8</v>
      </c>
      <c r="L1" s="842" t="s">
        <v>938</v>
      </c>
      <c r="M1" s="837"/>
      <c r="N1" s="837"/>
      <c r="O1" s="837"/>
      <c r="P1" s="837"/>
      <c r="Q1" s="837"/>
      <c r="R1" s="837"/>
    </row>
    <row r="2" spans="1:18" s="364" customFormat="1" ht="12" customHeight="1">
      <c r="A2" s="360"/>
      <c r="B2" s="360"/>
      <c r="C2" s="421"/>
      <c r="D2" s="422"/>
      <c r="E2" s="422"/>
      <c r="F2" s="423"/>
      <c r="G2" s="424"/>
      <c r="H2" s="424"/>
      <c r="I2" s="424"/>
      <c r="J2" s="424"/>
      <c r="K2" s="424"/>
      <c r="L2" s="869"/>
      <c r="M2" s="535"/>
      <c r="N2" s="535"/>
      <c r="O2" s="535"/>
      <c r="P2" s="535"/>
      <c r="Q2" s="535"/>
      <c r="R2" s="535"/>
    </row>
    <row r="3" ht="12" customHeight="1"/>
    <row r="4" spans="1:11" ht="15.75">
      <c r="A4" s="896" t="s">
        <v>498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</row>
    <row r="5" spans="1:11" ht="15">
      <c r="A5" s="366"/>
      <c r="B5" s="366"/>
      <c r="C5" s="367"/>
      <c r="D5" s="368"/>
      <c r="E5" s="368"/>
      <c r="F5" s="369"/>
      <c r="G5" s="370"/>
      <c r="H5" s="370"/>
      <c r="I5" s="371"/>
      <c r="J5" s="371"/>
      <c r="K5" s="371"/>
    </row>
    <row r="6" spans="1:11" ht="15">
      <c r="A6" s="372" t="s">
        <v>499</v>
      </c>
      <c r="B6" s="373"/>
      <c r="C6" s="374"/>
      <c r="D6" s="375"/>
      <c r="E6" s="376"/>
      <c r="F6" s="377"/>
      <c r="G6" s="378"/>
      <c r="H6" s="378"/>
      <c r="I6" s="379"/>
      <c r="J6" s="379"/>
      <c r="K6" s="379"/>
    </row>
    <row r="7" spans="1:11" ht="15">
      <c r="A7" s="380" t="s">
        <v>9</v>
      </c>
      <c r="B7" s="381" t="s">
        <v>500</v>
      </c>
      <c r="C7" s="382"/>
      <c r="D7" s="383"/>
      <c r="E7" s="384"/>
      <c r="F7" s="385"/>
      <c r="G7" s="386"/>
      <c r="H7" s="386"/>
      <c r="I7" s="387"/>
      <c r="J7" s="387"/>
      <c r="K7" s="387"/>
    </row>
    <row r="8" spans="1:18" ht="15">
      <c r="A8" s="380"/>
      <c r="B8" s="381"/>
      <c r="C8" s="874" t="s">
        <v>501</v>
      </c>
      <c r="D8" s="388">
        <v>5</v>
      </c>
      <c r="E8" s="389" t="s">
        <v>776</v>
      </c>
      <c r="F8" s="390">
        <v>1</v>
      </c>
      <c r="G8" s="391">
        <v>66.8</v>
      </c>
      <c r="H8" s="391">
        <v>30.3</v>
      </c>
      <c r="I8" s="392">
        <v>36</v>
      </c>
      <c r="J8" s="392">
        <v>2403</v>
      </c>
      <c r="K8" s="392">
        <f>+H8*I8</f>
        <v>1090.8</v>
      </c>
      <c r="L8" s="871">
        <v>219.1035</v>
      </c>
      <c r="M8" s="534"/>
      <c r="N8" s="534"/>
      <c r="O8" s="534"/>
      <c r="P8" s="534"/>
      <c r="Q8" s="534"/>
      <c r="R8" s="534"/>
    </row>
    <row r="9" spans="1:11" ht="15">
      <c r="A9" s="366"/>
      <c r="B9" s="366"/>
      <c r="C9" s="367"/>
      <c r="D9" s="368"/>
      <c r="E9" s="368"/>
      <c r="F9" s="369"/>
      <c r="G9" s="370"/>
      <c r="H9" s="370"/>
      <c r="I9" s="371"/>
      <c r="J9" s="371"/>
      <c r="K9" s="371"/>
    </row>
    <row r="10" spans="1:11" ht="15">
      <c r="A10" s="372" t="s">
        <v>503</v>
      </c>
      <c r="B10" s="372"/>
      <c r="C10" s="374"/>
      <c r="D10" s="670"/>
      <c r="E10" s="376"/>
      <c r="F10" s="671"/>
      <c r="G10" s="393"/>
      <c r="H10" s="393"/>
      <c r="I10" s="394"/>
      <c r="J10" s="394"/>
      <c r="K10" s="394"/>
    </row>
    <row r="11" spans="1:11" ht="15">
      <c r="A11" s="380" t="s">
        <v>9</v>
      </c>
      <c r="B11" s="381" t="s">
        <v>504</v>
      </c>
      <c r="C11" s="382"/>
      <c r="D11" s="672"/>
      <c r="E11" s="384"/>
      <c r="F11" s="673"/>
      <c r="G11" s="395"/>
      <c r="H11" s="395"/>
      <c r="I11" s="396"/>
      <c r="J11" s="396"/>
      <c r="K11" s="396"/>
    </row>
    <row r="12" spans="1:18" ht="15">
      <c r="A12" s="674" t="s">
        <v>9</v>
      </c>
      <c r="B12" s="674" t="s">
        <v>10</v>
      </c>
      <c r="C12" s="875" t="s">
        <v>505</v>
      </c>
      <c r="D12" s="388">
        <v>5</v>
      </c>
      <c r="E12" s="389" t="s">
        <v>502</v>
      </c>
      <c r="F12" s="675">
        <v>1</v>
      </c>
      <c r="G12" s="397">
        <v>43</v>
      </c>
      <c r="H12" s="398">
        <v>19.5</v>
      </c>
      <c r="I12" s="399">
        <v>36</v>
      </c>
      <c r="J12" s="392">
        <f>+G12*I12</f>
        <v>1548</v>
      </c>
      <c r="K12" s="392">
        <f>+H12*I12</f>
        <v>702</v>
      </c>
      <c r="L12" s="871">
        <v>208.37250000000003</v>
      </c>
      <c r="M12" s="534"/>
      <c r="N12" s="534"/>
      <c r="O12" s="534"/>
      <c r="P12" s="534"/>
      <c r="Q12" s="534"/>
      <c r="R12" s="534"/>
    </row>
    <row r="13" spans="1:11" ht="15">
      <c r="A13" s="674"/>
      <c r="B13" s="674"/>
      <c r="C13" s="676"/>
      <c r="D13" s="677"/>
      <c r="E13" s="678"/>
      <c r="F13" s="679"/>
      <c r="G13" s="400"/>
      <c r="H13" s="401"/>
      <c r="I13" s="402"/>
      <c r="J13" s="403"/>
      <c r="K13" s="403"/>
    </row>
    <row r="14" spans="1:11" ht="15">
      <c r="A14" s="372" t="s">
        <v>506</v>
      </c>
      <c r="B14" s="674"/>
      <c r="C14" s="680"/>
      <c r="D14" s="672"/>
      <c r="E14" s="681"/>
      <c r="F14" s="673"/>
      <c r="G14" s="404"/>
      <c r="H14" s="405"/>
      <c r="I14" s="406"/>
      <c r="J14" s="407"/>
      <c r="K14" s="407"/>
    </row>
    <row r="15" spans="1:11" ht="15">
      <c r="A15" s="674"/>
      <c r="B15" s="381" t="s">
        <v>507</v>
      </c>
      <c r="C15" s="680"/>
      <c r="D15" s="672"/>
      <c r="E15" s="681"/>
      <c r="F15" s="673"/>
      <c r="G15" s="404"/>
      <c r="H15" s="405"/>
      <c r="I15" s="406"/>
      <c r="J15" s="407"/>
      <c r="K15" s="407"/>
    </row>
    <row r="16" spans="1:18" ht="15">
      <c r="A16" s="674"/>
      <c r="B16" s="674"/>
      <c r="C16" s="875" t="s">
        <v>935</v>
      </c>
      <c r="D16" s="388" t="s">
        <v>508</v>
      </c>
      <c r="E16" s="682" t="s">
        <v>509</v>
      </c>
      <c r="F16" s="675">
        <v>1</v>
      </c>
      <c r="G16" s="412">
        <v>50</v>
      </c>
      <c r="H16" s="412">
        <v>22.7</v>
      </c>
      <c r="I16" s="413">
        <v>7</v>
      </c>
      <c r="J16" s="414">
        <f>+G16*I16</f>
        <v>350</v>
      </c>
      <c r="K16" s="414">
        <f>+H16*I16</f>
        <v>158.9</v>
      </c>
      <c r="L16" s="871">
        <v>333.396</v>
      </c>
      <c r="M16" s="534"/>
      <c r="N16" s="534"/>
      <c r="O16" s="534"/>
      <c r="P16" s="534"/>
      <c r="Q16" s="534"/>
      <c r="R16" s="534"/>
    </row>
    <row r="17" spans="1:11" ht="15">
      <c r="A17" s="674"/>
      <c r="B17" s="674"/>
      <c r="C17" s="680"/>
      <c r="D17" s="672"/>
      <c r="E17" s="681"/>
      <c r="F17" s="673"/>
      <c r="G17" s="404"/>
      <c r="H17" s="405"/>
      <c r="I17" s="406"/>
      <c r="J17" s="407"/>
      <c r="K17" s="407"/>
    </row>
    <row r="18" spans="1:11" ht="15">
      <c r="A18" s="372" t="s">
        <v>510</v>
      </c>
      <c r="B18" s="372"/>
      <c r="C18" s="374"/>
      <c r="D18" s="670"/>
      <c r="E18" s="376"/>
      <c r="F18" s="671"/>
      <c r="G18" s="408"/>
      <c r="H18" s="408"/>
      <c r="I18" s="409"/>
      <c r="J18" s="409"/>
      <c r="K18" s="409"/>
    </row>
    <row r="19" spans="1:11" ht="15">
      <c r="A19" s="380" t="s">
        <v>9</v>
      </c>
      <c r="B19" s="381" t="s">
        <v>511</v>
      </c>
      <c r="C19" s="382"/>
      <c r="D19" s="672"/>
      <c r="E19" s="384"/>
      <c r="F19" s="673"/>
      <c r="G19" s="395"/>
      <c r="H19" s="395"/>
      <c r="I19" s="396"/>
      <c r="J19" s="396"/>
      <c r="K19" s="396"/>
    </row>
    <row r="20" spans="1:18" ht="15">
      <c r="A20" s="674"/>
      <c r="B20" s="674"/>
      <c r="C20" s="876" t="s">
        <v>936</v>
      </c>
      <c r="D20" s="388" t="s">
        <v>508</v>
      </c>
      <c r="E20" s="682" t="s">
        <v>509</v>
      </c>
      <c r="F20" s="675">
        <v>1</v>
      </c>
      <c r="G20" s="397">
        <v>51</v>
      </c>
      <c r="H20" s="397">
        <v>23.1</v>
      </c>
      <c r="I20" s="399">
        <v>7</v>
      </c>
      <c r="J20" s="392">
        <f>+G20*I20</f>
        <v>357</v>
      </c>
      <c r="K20" s="392">
        <f>+H20*I20</f>
        <v>161.70000000000002</v>
      </c>
      <c r="L20" s="871">
        <v>344.26665</v>
      </c>
      <c r="M20" s="534"/>
      <c r="N20" s="534"/>
      <c r="O20" s="534"/>
      <c r="P20" s="534"/>
      <c r="Q20" s="534"/>
      <c r="R20" s="534"/>
    </row>
    <row r="21" spans="1:11" ht="15" customHeight="1">
      <c r="A21" s="683"/>
      <c r="B21" s="674"/>
      <c r="C21" s="684"/>
      <c r="D21" s="685"/>
      <c r="E21" s="686"/>
      <c r="F21" s="687"/>
      <c r="G21" s="410"/>
      <c r="H21" s="410"/>
      <c r="I21" s="411"/>
      <c r="J21" s="411"/>
      <c r="K21" s="411"/>
    </row>
    <row r="22" spans="1:11" ht="15" customHeight="1">
      <c r="A22" s="372" t="s">
        <v>512</v>
      </c>
      <c r="B22" s="674"/>
      <c r="C22" s="684"/>
      <c r="D22" s="685"/>
      <c r="E22" s="686"/>
      <c r="F22" s="687"/>
      <c r="G22" s="410"/>
      <c r="H22" s="410"/>
      <c r="I22" s="411"/>
      <c r="J22" s="411"/>
      <c r="K22" s="411"/>
    </row>
    <row r="23" spans="1:11" ht="15" customHeight="1">
      <c r="A23" s="683"/>
      <c r="B23" s="381" t="s">
        <v>513</v>
      </c>
      <c r="C23" s="684"/>
      <c r="D23" s="685"/>
      <c r="E23" s="686"/>
      <c r="F23" s="687"/>
      <c r="G23" s="410"/>
      <c r="H23" s="410"/>
      <c r="I23" s="411"/>
      <c r="J23" s="411"/>
      <c r="K23" s="411"/>
    </row>
    <row r="24" spans="1:18" ht="15" customHeight="1">
      <c r="A24" s="683"/>
      <c r="B24" s="674"/>
      <c r="C24" s="914" t="s">
        <v>937</v>
      </c>
      <c r="D24" s="915" t="s">
        <v>508</v>
      </c>
      <c r="E24" s="916" t="s">
        <v>509</v>
      </c>
      <c r="F24" s="917">
        <v>1</v>
      </c>
      <c r="G24" s="918">
        <v>53</v>
      </c>
      <c r="H24" s="918">
        <v>24</v>
      </c>
      <c r="I24" s="919">
        <v>7</v>
      </c>
      <c r="J24" s="920">
        <f>+G24*I24</f>
        <v>371</v>
      </c>
      <c r="K24" s="920">
        <f>+H24*I24</f>
        <v>168</v>
      </c>
      <c r="L24" s="871">
        <v>341.40015000000005</v>
      </c>
      <c r="M24" s="534"/>
      <c r="N24" s="534"/>
      <c r="O24" s="534"/>
      <c r="P24" s="534"/>
      <c r="Q24" s="534"/>
      <c r="R24" s="534"/>
    </row>
    <row r="25" spans="1:11" ht="15" customHeight="1">
      <c r="A25" s="683"/>
      <c r="B25" s="674"/>
      <c r="C25" s="684"/>
      <c r="D25" s="685"/>
      <c r="E25" s="686"/>
      <c r="F25" s="687"/>
      <c r="G25" s="410"/>
      <c r="H25" s="410"/>
      <c r="I25" s="411"/>
      <c r="J25" s="411"/>
      <c r="K25" s="411"/>
    </row>
    <row r="26" spans="1:11" ht="15" customHeight="1">
      <c r="A26" s="372" t="s">
        <v>514</v>
      </c>
      <c r="B26" s="674"/>
      <c r="C26" s="688"/>
      <c r="D26" s="685"/>
      <c r="E26" s="689"/>
      <c r="F26" s="687"/>
      <c r="G26" s="410"/>
      <c r="H26" s="410"/>
      <c r="I26" s="411"/>
      <c r="J26" s="411"/>
      <c r="K26" s="411"/>
    </row>
    <row r="27" spans="1:11" ht="15" customHeight="1">
      <c r="A27" s="674"/>
      <c r="B27" s="381" t="s">
        <v>515</v>
      </c>
      <c r="C27" s="921"/>
      <c r="D27" s="922"/>
      <c r="E27" s="923"/>
      <c r="F27" s="924"/>
      <c r="G27" s="925"/>
      <c r="H27" s="925"/>
      <c r="I27" s="926"/>
      <c r="J27" s="926"/>
      <c r="K27" s="926"/>
    </row>
    <row r="28" spans="1:18" ht="15" customHeight="1">
      <c r="A28" s="674"/>
      <c r="B28" s="381"/>
      <c r="C28" s="914" t="s">
        <v>516</v>
      </c>
      <c r="D28" s="927" t="s">
        <v>517</v>
      </c>
      <c r="E28" s="897"/>
      <c r="F28" s="917">
        <v>1</v>
      </c>
      <c r="G28" s="928">
        <v>19</v>
      </c>
      <c r="H28" s="928">
        <v>8.6</v>
      </c>
      <c r="I28" s="929">
        <v>72</v>
      </c>
      <c r="J28" s="930">
        <f>+I28*G28</f>
        <v>1368</v>
      </c>
      <c r="K28" s="930">
        <f>+H28*I28</f>
        <v>619.1999999999999</v>
      </c>
      <c r="L28" s="871">
        <v>467.76869999999997</v>
      </c>
      <c r="M28" s="534"/>
      <c r="N28" s="534"/>
      <c r="O28" s="534"/>
      <c r="P28" s="534"/>
      <c r="Q28" s="534"/>
      <c r="R28" s="534"/>
    </row>
    <row r="29" spans="1:11" ht="15" customHeight="1">
      <c r="A29" s="674"/>
      <c r="B29" s="674"/>
      <c r="C29" s="688"/>
      <c r="D29" s="685"/>
      <c r="E29" s="689"/>
      <c r="F29" s="687"/>
      <c r="G29" s="410"/>
      <c r="H29" s="410"/>
      <c r="I29" s="411"/>
      <c r="J29" s="411"/>
      <c r="K29" s="411"/>
    </row>
    <row r="30" spans="1:11" ht="15" customHeight="1">
      <c r="A30" s="372" t="s">
        <v>518</v>
      </c>
      <c r="B30" s="373"/>
      <c r="C30" s="374"/>
      <c r="D30" s="375"/>
      <c r="E30" s="376"/>
      <c r="F30" s="377"/>
      <c r="G30" s="415"/>
      <c r="H30" s="415"/>
      <c r="I30" s="416"/>
      <c r="J30" s="416"/>
      <c r="K30" s="416"/>
    </row>
    <row r="31" spans="1:11" ht="15" customHeight="1">
      <c r="A31" s="674"/>
      <c r="B31" s="381" t="s">
        <v>519</v>
      </c>
      <c r="C31" s="684"/>
      <c r="D31" s="690"/>
      <c r="E31" s="686"/>
      <c r="F31" s="691"/>
      <c r="G31" s="417"/>
      <c r="H31" s="417"/>
      <c r="I31" s="418"/>
      <c r="J31" s="418"/>
      <c r="K31" s="418"/>
    </row>
    <row r="32" spans="1:18" ht="15" customHeight="1">
      <c r="A32" s="380"/>
      <c r="B32" s="381"/>
      <c r="C32" s="931" t="s">
        <v>520</v>
      </c>
      <c r="D32" s="932" t="s">
        <v>521</v>
      </c>
      <c r="E32" s="933"/>
      <c r="F32" s="934">
        <v>1</v>
      </c>
      <c r="G32" s="930">
        <v>17</v>
      </c>
      <c r="H32" s="935">
        <v>7.711064</v>
      </c>
      <c r="I32" s="930">
        <v>60</v>
      </c>
      <c r="J32" s="930">
        <v>1060</v>
      </c>
      <c r="K32" s="930">
        <v>480.80752</v>
      </c>
      <c r="L32" s="871">
        <v>85.42170000000002</v>
      </c>
      <c r="M32" s="534"/>
      <c r="N32" s="534"/>
      <c r="O32" s="534"/>
      <c r="P32" s="534"/>
      <c r="Q32" s="534"/>
      <c r="R32" s="534"/>
    </row>
    <row r="33" spans="1:18" ht="15" customHeight="1">
      <c r="A33" s="380"/>
      <c r="B33" s="381"/>
      <c r="C33" s="936"/>
      <c r="D33" s="937"/>
      <c r="E33" s="937"/>
      <c r="F33" s="938"/>
      <c r="G33" s="939"/>
      <c r="H33" s="940"/>
      <c r="I33" s="939"/>
      <c r="J33" s="939"/>
      <c r="K33" s="939"/>
      <c r="L33" s="871"/>
      <c r="M33" s="534"/>
      <c r="N33" s="534"/>
      <c r="O33" s="534"/>
      <c r="P33" s="534"/>
      <c r="Q33" s="534"/>
      <c r="R33" s="534"/>
    </row>
    <row r="34" spans="1:11" ht="15" customHeight="1">
      <c r="A34" s="372" t="s">
        <v>565</v>
      </c>
      <c r="B34" s="373"/>
      <c r="C34" s="374"/>
      <c r="D34" s="375"/>
      <c r="E34" s="376"/>
      <c r="F34" s="377"/>
      <c r="G34" s="415"/>
      <c r="H34" s="415"/>
      <c r="I34" s="416"/>
      <c r="J34" s="416"/>
      <c r="K34" s="416"/>
    </row>
    <row r="35" spans="1:11" ht="15" customHeight="1">
      <c r="A35" s="674"/>
      <c r="B35" s="381" t="s">
        <v>566</v>
      </c>
      <c r="C35" s="684"/>
      <c r="D35" s="690"/>
      <c r="E35" s="686"/>
      <c r="F35" s="691"/>
      <c r="G35" s="417"/>
      <c r="H35" s="417"/>
      <c r="I35" s="418"/>
      <c r="J35" s="418"/>
      <c r="K35" s="418"/>
    </row>
    <row r="36" spans="1:18" ht="15" customHeight="1">
      <c r="A36" s="380"/>
      <c r="B36" s="381"/>
      <c r="C36" s="941" t="s">
        <v>567</v>
      </c>
      <c r="D36" s="942" t="s">
        <v>568</v>
      </c>
      <c r="E36" s="943"/>
      <c r="F36" s="938">
        <v>12</v>
      </c>
      <c r="G36" s="944">
        <v>1.7</v>
      </c>
      <c r="H36" s="940">
        <v>0.8</v>
      </c>
      <c r="I36" s="945">
        <v>100</v>
      </c>
      <c r="J36" s="939">
        <v>2116</v>
      </c>
      <c r="K36" s="944">
        <v>959.7</v>
      </c>
      <c r="L36" s="871">
        <v>9.198</v>
      </c>
      <c r="M36" s="534"/>
      <c r="N36" s="534"/>
      <c r="O36" s="534"/>
      <c r="P36" s="534"/>
      <c r="Q36" s="534"/>
      <c r="R36" s="534"/>
    </row>
    <row r="37" spans="1:18" ht="15" customHeight="1">
      <c r="A37" s="380"/>
      <c r="B37" s="381"/>
      <c r="C37" s="941"/>
      <c r="D37" s="711" t="s">
        <v>569</v>
      </c>
      <c r="E37" s="946"/>
      <c r="F37" s="938"/>
      <c r="G37" s="945"/>
      <c r="H37" s="940"/>
      <c r="I37" s="945"/>
      <c r="J37" s="939"/>
      <c r="K37" s="945"/>
      <c r="L37" s="871"/>
      <c r="M37" s="534"/>
      <c r="N37" s="534"/>
      <c r="O37" s="534"/>
      <c r="P37" s="534"/>
      <c r="Q37" s="534"/>
      <c r="R37" s="534"/>
    </row>
    <row r="38" spans="1:18" s="1" customFormat="1" ht="15" customHeight="1">
      <c r="A38" s="380"/>
      <c r="B38" s="381"/>
      <c r="C38" s="947"/>
      <c r="D38" s="712" t="s">
        <v>570</v>
      </c>
      <c r="E38" s="948"/>
      <c r="F38" s="949"/>
      <c r="G38" s="930"/>
      <c r="H38" s="950"/>
      <c r="I38" s="930"/>
      <c r="J38" s="951"/>
      <c r="K38" s="930"/>
      <c r="L38" s="871"/>
      <c r="M38" s="534"/>
      <c r="N38" s="534"/>
      <c r="O38" s="534"/>
      <c r="P38" s="534"/>
      <c r="Q38" s="534"/>
      <c r="R38" s="534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5">
    <mergeCell ref="D1:E1"/>
    <mergeCell ref="A4:K4"/>
    <mergeCell ref="D28:E28"/>
    <mergeCell ref="D32:E32"/>
    <mergeCell ref="D36:E36"/>
  </mergeCells>
  <printOptions/>
  <pageMargins left="0.75" right="0.25" top="0.5" bottom="0.5" header="0.3" footer="0.3"/>
  <pageSetup fitToHeight="0" fitToWidth="1" horizontalDpi="600" verticalDpi="600" orientation="portrait" scale="88" r:id="rId2"/>
  <headerFooter>
    <oddHeader>&amp;C&amp;"Arial,Bold"&amp;14Tile and Stone Installation Systems - MAPEI 2024 U.S. Price List</oddHeader>
    <oddFooter>&amp;LPrice List Effective: February 1, 2024
Master Document&amp;C
&amp;P&amp;RMAPEI Corporation</oddFooter>
  </headerFooter>
  <rowBreaks count="1" manualBreakCount="1">
    <brk id="38" max="12" man="1"/>
  </rowBreaks>
  <ignoredErrors>
    <ignoredError sqref="K8 J12:K12 J16:K16 J20:K2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showGridLines="0" view="pageBreakPreview" zoomScale="130" zoomScaleNormal="90" zoomScaleSheetLayoutView="130" zoomScalePageLayoutView="0" workbookViewId="0" topLeftCell="A1">
      <selection activeCell="A5" sqref="A5"/>
    </sheetView>
  </sheetViews>
  <sheetFormatPr defaultColWidth="9.140625" defaultRowHeight="12.75"/>
  <cols>
    <col min="1" max="2" width="2.8515625" style="0" customWidth="1"/>
    <col min="3" max="3" width="16.140625" style="0" customWidth="1"/>
    <col min="4" max="4" width="5.7109375" style="0" customWidth="1"/>
    <col min="5" max="5" width="23.57421875" style="0" customWidth="1"/>
    <col min="6" max="6" width="12.28125" style="0" bestFit="1" customWidth="1"/>
    <col min="7" max="7" width="9.28125" style="0" customWidth="1"/>
    <col min="8" max="8" width="8.57421875" style="0" bestFit="1" customWidth="1"/>
    <col min="9" max="9" width="8.421875" style="0" customWidth="1"/>
    <col min="10" max="10" width="10.00390625" style="0" customWidth="1"/>
    <col min="11" max="11" width="8.8515625" style="0" customWidth="1"/>
    <col min="12" max="12" width="18.7109375" style="4" customWidth="1"/>
    <col min="13" max="13" width="19.140625" style="4" customWidth="1"/>
    <col min="14" max="14" width="19.140625" style="849" customWidth="1"/>
    <col min="15" max="21" width="19.140625" style="4" customWidth="1"/>
  </cols>
  <sheetData>
    <row r="1" spans="1:21" ht="43.5" customHeight="1" thickBot="1">
      <c r="A1" s="177"/>
      <c r="B1" s="177"/>
      <c r="C1" s="425" t="s">
        <v>5</v>
      </c>
      <c r="D1" s="898" t="s">
        <v>271</v>
      </c>
      <c r="E1" s="899"/>
      <c r="F1" s="426" t="s">
        <v>272</v>
      </c>
      <c r="G1" s="427" t="s">
        <v>6</v>
      </c>
      <c r="H1" s="427" t="s">
        <v>31</v>
      </c>
      <c r="I1" s="427" t="s">
        <v>273</v>
      </c>
      <c r="J1" s="427" t="s">
        <v>7</v>
      </c>
      <c r="K1" s="427" t="s">
        <v>8</v>
      </c>
      <c r="L1" s="842" t="s">
        <v>938</v>
      </c>
      <c r="M1" s="837"/>
      <c r="N1" s="872"/>
      <c r="O1" s="837"/>
      <c r="P1" s="837"/>
      <c r="Q1" s="837"/>
      <c r="R1" s="837"/>
      <c r="S1" s="837"/>
      <c r="T1" s="837"/>
      <c r="U1" s="837"/>
    </row>
    <row r="2" spans="1:21" ht="7.5" customHeight="1">
      <c r="A2" s="177"/>
      <c r="B2" s="177"/>
      <c r="C2" s="246"/>
      <c r="D2" s="247"/>
      <c r="E2" s="247"/>
      <c r="F2" s="248"/>
      <c r="G2" s="249"/>
      <c r="H2" s="249"/>
      <c r="I2" s="249"/>
      <c r="J2" s="249"/>
      <c r="K2" s="249"/>
      <c r="L2" s="849"/>
      <c r="N2" s="4"/>
      <c r="S2"/>
      <c r="T2"/>
      <c r="U2"/>
    </row>
    <row r="3" spans="1:21" ht="7.5" customHeight="1">
      <c r="A3" s="177"/>
      <c r="B3" s="177"/>
      <c r="C3" s="246"/>
      <c r="D3" s="247"/>
      <c r="E3" s="247"/>
      <c r="F3" s="248"/>
      <c r="G3" s="249"/>
      <c r="H3" s="249"/>
      <c r="I3" s="249"/>
      <c r="J3" s="249"/>
      <c r="K3" s="249"/>
      <c r="L3" s="849"/>
      <c r="N3" s="4"/>
      <c r="S3"/>
      <c r="T3"/>
      <c r="U3"/>
    </row>
    <row r="4" spans="1:21" s="4" customFormat="1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105"/>
      <c r="M4" s="105"/>
      <c r="N4" s="854"/>
      <c r="O4" s="105"/>
      <c r="P4" s="105"/>
      <c r="Q4" s="105"/>
      <c r="R4" s="105"/>
      <c r="S4" s="105"/>
      <c r="T4" s="105"/>
      <c r="U4" s="105"/>
    </row>
    <row r="5" spans="1:21" s="4" customFormat="1" ht="15.75">
      <c r="A5" s="190" t="s">
        <v>292</v>
      </c>
      <c r="B5" s="191"/>
      <c r="C5" s="192"/>
      <c r="D5" s="193"/>
      <c r="E5" s="194"/>
      <c r="F5" s="195"/>
      <c r="G5" s="196"/>
      <c r="H5" s="196"/>
      <c r="I5" s="196"/>
      <c r="J5" s="196"/>
      <c r="K5" s="197"/>
      <c r="L5" s="713"/>
      <c r="M5" s="714"/>
      <c r="N5" s="873"/>
      <c r="O5" s="714"/>
      <c r="P5" s="714"/>
      <c r="Q5" s="714"/>
      <c r="R5" s="714"/>
      <c r="S5" s="714"/>
      <c r="T5" s="714"/>
      <c r="U5" s="714"/>
    </row>
    <row r="6" spans="1:21" s="4" customFormat="1" ht="8.25" customHeight="1">
      <c r="A6" s="182"/>
      <c r="B6" s="183"/>
      <c r="C6" s="184"/>
      <c r="D6" s="185"/>
      <c r="E6" s="186"/>
      <c r="F6" s="187"/>
      <c r="G6" s="188"/>
      <c r="H6" s="188"/>
      <c r="I6" s="188"/>
      <c r="J6" s="188"/>
      <c r="K6" s="189"/>
      <c r="L6" s="714"/>
      <c r="M6" s="714"/>
      <c r="N6" s="873"/>
      <c r="O6" s="714"/>
      <c r="P6" s="714"/>
      <c r="Q6" s="714"/>
      <c r="R6" s="714"/>
      <c r="S6" s="714"/>
      <c r="T6" s="714"/>
      <c r="U6" s="714"/>
    </row>
    <row r="7" spans="1:21" s="4" customFormat="1" ht="15">
      <c r="A7" s="39" t="s">
        <v>302</v>
      </c>
      <c r="B7" s="11"/>
      <c r="C7" s="12"/>
      <c r="D7" s="47"/>
      <c r="E7" s="48"/>
      <c r="F7" s="2"/>
      <c r="G7" s="218"/>
      <c r="H7" s="218"/>
      <c r="I7" s="218"/>
      <c r="J7" s="218"/>
      <c r="K7" s="218"/>
      <c r="L7" s="554"/>
      <c r="M7" s="554"/>
      <c r="N7" s="854"/>
      <c r="O7" s="554"/>
      <c r="P7" s="554"/>
      <c r="Q7" s="554"/>
      <c r="R7" s="554"/>
      <c r="S7" s="554"/>
      <c r="T7" s="554"/>
      <c r="U7" s="554"/>
    </row>
    <row r="8" spans="2:21" s="4" customFormat="1" ht="15">
      <c r="B8" s="49" t="s">
        <v>186</v>
      </c>
      <c r="C8" s="106"/>
      <c r="D8" s="47"/>
      <c r="E8" s="48"/>
      <c r="F8" s="2"/>
      <c r="G8" s="218"/>
      <c r="H8" s="218"/>
      <c r="I8" s="218"/>
      <c r="J8" s="218"/>
      <c r="K8" s="218"/>
      <c r="L8" s="554"/>
      <c r="M8" s="554"/>
      <c r="N8" s="854"/>
      <c r="O8" s="554"/>
      <c r="P8" s="554"/>
      <c r="Q8" s="554"/>
      <c r="R8" s="554"/>
      <c r="S8" s="554"/>
      <c r="T8" s="554"/>
      <c r="U8" s="554"/>
    </row>
    <row r="9" spans="2:21" s="4" customFormat="1" ht="12.75">
      <c r="B9" s="49"/>
      <c r="C9" s="900" t="s">
        <v>353</v>
      </c>
      <c r="D9" s="900"/>
      <c r="E9" s="900"/>
      <c r="F9" s="900"/>
      <c r="G9" s="900"/>
      <c r="H9" s="900"/>
      <c r="I9" s="900"/>
      <c r="J9" s="900"/>
      <c r="K9" s="900"/>
      <c r="L9" s="554"/>
      <c r="M9" s="554"/>
      <c r="N9" s="854"/>
      <c r="O9" s="554"/>
      <c r="P9" s="554"/>
      <c r="Q9" s="554"/>
      <c r="R9" s="554"/>
      <c r="S9" s="554"/>
      <c r="T9" s="554"/>
      <c r="U9" s="554"/>
    </row>
    <row r="10" spans="2:18" s="4" customFormat="1" ht="12.75">
      <c r="B10" s="49"/>
      <c r="C10" s="243" t="s">
        <v>718</v>
      </c>
      <c r="D10" s="17">
        <v>8</v>
      </c>
      <c r="E10" s="19" t="s">
        <v>185</v>
      </c>
      <c r="F10" s="7">
        <v>4</v>
      </c>
      <c r="G10" s="220">
        <v>0.52</v>
      </c>
      <c r="H10" s="220">
        <f>G10/2.2</f>
        <v>0.23636363636363636</v>
      </c>
      <c r="I10" s="166">
        <v>432</v>
      </c>
      <c r="J10" s="166">
        <v>1728</v>
      </c>
      <c r="K10" s="166">
        <f>J10/2.2</f>
        <v>785.4545454545454</v>
      </c>
      <c r="L10" s="871">
        <v>14.762475000000002</v>
      </c>
      <c r="M10" s="534"/>
      <c r="N10" s="534"/>
      <c r="O10" s="534"/>
      <c r="P10" s="534"/>
      <c r="Q10" s="534"/>
      <c r="R10" s="534"/>
    </row>
    <row r="11" spans="3:21" s="4" customFormat="1" ht="12.75">
      <c r="C11" s="142"/>
      <c r="D11" s="30"/>
      <c r="E11" s="30"/>
      <c r="F11" s="30"/>
      <c r="G11" s="30"/>
      <c r="H11" s="30"/>
      <c r="I11" s="30"/>
      <c r="J11" s="30"/>
      <c r="K11" s="30"/>
      <c r="L11" s="554"/>
      <c r="M11" s="554"/>
      <c r="N11" s="854"/>
      <c r="O11" s="554"/>
      <c r="P11" s="554"/>
      <c r="Q11" s="554"/>
      <c r="R11" s="554"/>
      <c r="S11" s="554"/>
      <c r="T11" s="554"/>
      <c r="U11" s="554"/>
    </row>
    <row r="12" spans="3:21" s="4" customFormat="1" ht="15.75">
      <c r="C12" s="229" t="s">
        <v>326</v>
      </c>
      <c r="D12" s="515"/>
      <c r="E12" s="226" t="s">
        <v>731</v>
      </c>
      <c r="F12" s="226" t="s">
        <v>732</v>
      </c>
      <c r="H12" s="222" t="s">
        <v>733</v>
      </c>
      <c r="J12" s="222" t="s">
        <v>734</v>
      </c>
      <c r="L12" s="522" t="s">
        <v>735</v>
      </c>
      <c r="M12" s="507"/>
      <c r="N12" s="861"/>
      <c r="O12" s="507"/>
      <c r="P12" s="507"/>
      <c r="Q12" s="507"/>
      <c r="R12" s="507"/>
      <c r="S12" s="507"/>
      <c r="T12" s="507"/>
      <c r="U12" s="507"/>
    </row>
    <row r="13" spans="2:23" s="4" customFormat="1" ht="12.75">
      <c r="B13" s="49"/>
      <c r="C13" s="142"/>
      <c r="D13" s="515"/>
      <c r="E13" s="227" t="s">
        <v>748</v>
      </c>
      <c r="F13" s="227" t="s">
        <v>661</v>
      </c>
      <c r="G13" s="152"/>
      <c r="H13" s="227" t="s">
        <v>651</v>
      </c>
      <c r="I13" s="152"/>
      <c r="J13" s="228" t="s">
        <v>655</v>
      </c>
      <c r="K13" s="135"/>
      <c r="L13" s="227" t="s">
        <v>654</v>
      </c>
      <c r="M13" s="547"/>
      <c r="N13" s="862"/>
      <c r="O13" s="547"/>
      <c r="P13" s="547"/>
      <c r="Q13" s="547"/>
      <c r="R13" s="547"/>
      <c r="S13" s="547"/>
      <c r="T13" s="547"/>
      <c r="U13" s="547"/>
      <c r="W13" s="228"/>
    </row>
    <row r="14" spans="2:23" s="4" customFormat="1" ht="12.75">
      <c r="B14" s="49"/>
      <c r="C14" s="346" t="s">
        <v>699</v>
      </c>
      <c r="D14" s="515"/>
      <c r="E14" s="227" t="s">
        <v>659</v>
      </c>
      <c r="F14" s="227" t="s">
        <v>644</v>
      </c>
      <c r="G14" s="152"/>
      <c r="H14" s="228" t="s">
        <v>652</v>
      </c>
      <c r="I14" s="152"/>
      <c r="J14" s="227" t="s">
        <v>660</v>
      </c>
      <c r="K14" s="135"/>
      <c r="L14" s="227" t="s">
        <v>670</v>
      </c>
      <c r="M14" s="547"/>
      <c r="N14" s="862"/>
      <c r="O14" s="547"/>
      <c r="P14" s="547"/>
      <c r="Q14" s="547"/>
      <c r="R14" s="547"/>
      <c r="S14" s="547"/>
      <c r="T14" s="547"/>
      <c r="U14" s="547"/>
      <c r="W14" s="228"/>
    </row>
    <row r="15" spans="2:23" s="4" customFormat="1" ht="12.75">
      <c r="B15" s="49"/>
      <c r="C15" s="346" t="s">
        <v>700</v>
      </c>
      <c r="D15" s="515"/>
      <c r="E15" s="227" t="s">
        <v>676</v>
      </c>
      <c r="F15" s="227" t="s">
        <v>656</v>
      </c>
      <c r="G15" s="152"/>
      <c r="H15" s="346" t="s">
        <v>698</v>
      </c>
      <c r="I15" s="152"/>
      <c r="J15" s="227" t="s">
        <v>663</v>
      </c>
      <c r="K15" s="135"/>
      <c r="L15" s="227" t="s">
        <v>653</v>
      </c>
      <c r="M15" s="537"/>
      <c r="N15" s="854"/>
      <c r="O15" s="537"/>
      <c r="P15" s="537"/>
      <c r="Q15" s="537"/>
      <c r="R15" s="537"/>
      <c r="S15" s="537"/>
      <c r="T15" s="537"/>
      <c r="U15" s="537"/>
      <c r="W15" s="242"/>
    </row>
    <row r="16" spans="2:23" s="4" customFormat="1" ht="12.75">
      <c r="B16" s="49"/>
      <c r="D16" s="143"/>
      <c r="E16" s="227" t="s">
        <v>668</v>
      </c>
      <c r="F16" s="227" t="s">
        <v>671</v>
      </c>
      <c r="G16" s="152"/>
      <c r="H16" s="228"/>
      <c r="I16" s="152"/>
      <c r="J16" s="227" t="s">
        <v>645</v>
      </c>
      <c r="K16" s="135"/>
      <c r="L16" s="227" t="s">
        <v>653</v>
      </c>
      <c r="M16" s="537"/>
      <c r="N16" s="854"/>
      <c r="O16" s="537"/>
      <c r="P16" s="537"/>
      <c r="Q16" s="537"/>
      <c r="R16" s="537"/>
      <c r="S16" s="537"/>
      <c r="T16" s="537"/>
      <c r="U16" s="537"/>
      <c r="W16" s="241"/>
    </row>
    <row r="17" spans="2:23" s="4" customFormat="1" ht="12.75">
      <c r="B17" s="49"/>
      <c r="D17" s="3"/>
      <c r="E17" s="227" t="s">
        <v>647</v>
      </c>
      <c r="F17" s="227" t="s">
        <v>737</v>
      </c>
      <c r="G17" s="152"/>
      <c r="H17" s="346"/>
      <c r="I17" s="152"/>
      <c r="J17" s="227" t="s">
        <v>672</v>
      </c>
      <c r="K17" s="135"/>
      <c r="L17" s="715"/>
      <c r="M17" s="537"/>
      <c r="N17" s="854"/>
      <c r="O17" s="537"/>
      <c r="P17" s="537"/>
      <c r="Q17" s="537"/>
      <c r="R17" s="537"/>
      <c r="S17" s="537"/>
      <c r="T17" s="537"/>
      <c r="U17" s="537"/>
      <c r="W17" s="241"/>
    </row>
    <row r="18" spans="2:23" s="4" customFormat="1" ht="12.75">
      <c r="B18" s="49"/>
      <c r="D18" s="3"/>
      <c r="E18" s="227" t="s">
        <v>657</v>
      </c>
      <c r="F18" s="227" t="s">
        <v>648</v>
      </c>
      <c r="G18" s="152"/>
      <c r="H18" s="346"/>
      <c r="I18" s="152"/>
      <c r="J18" s="227" t="s">
        <v>658</v>
      </c>
      <c r="K18" s="135"/>
      <c r="L18" s="715"/>
      <c r="M18" s="537"/>
      <c r="N18" s="854"/>
      <c r="O18" s="537"/>
      <c r="P18" s="537"/>
      <c r="Q18" s="537"/>
      <c r="R18" s="537"/>
      <c r="S18" s="537"/>
      <c r="T18" s="537"/>
      <c r="U18" s="537"/>
      <c r="W18" s="241"/>
    </row>
    <row r="19" spans="2:23" s="4" customFormat="1" ht="13.5">
      <c r="B19" s="49"/>
      <c r="D19" s="3"/>
      <c r="E19" s="227" t="s">
        <v>646</v>
      </c>
      <c r="F19" s="227" t="s">
        <v>649</v>
      </c>
      <c r="G19" s="5"/>
      <c r="H19" s="346"/>
      <c r="I19" s="5"/>
      <c r="J19" s="227"/>
      <c r="K19" s="135"/>
      <c r="L19" s="716"/>
      <c r="M19" s="537"/>
      <c r="N19" s="854"/>
      <c r="O19" s="537"/>
      <c r="P19" s="537"/>
      <c r="Q19" s="537"/>
      <c r="R19" s="537"/>
      <c r="S19" s="537"/>
      <c r="T19" s="537"/>
      <c r="U19" s="537"/>
      <c r="W19" s="241"/>
    </row>
    <row r="20" spans="2:23" s="4" customFormat="1" ht="13.5">
      <c r="B20" s="49"/>
      <c r="D20" s="3"/>
      <c r="E20" s="227" t="s">
        <v>736</v>
      </c>
      <c r="F20" s="227"/>
      <c r="G20" s="5"/>
      <c r="H20" s="346"/>
      <c r="I20" s="5"/>
      <c r="J20" s="227"/>
      <c r="K20" s="135"/>
      <c r="L20" s="716"/>
      <c r="M20" s="542"/>
      <c r="N20" s="850"/>
      <c r="O20" s="542"/>
      <c r="P20" s="542"/>
      <c r="Q20" s="542"/>
      <c r="R20" s="542"/>
      <c r="S20" s="542"/>
      <c r="T20" s="542"/>
      <c r="U20" s="542"/>
      <c r="W20" s="241"/>
    </row>
    <row r="21" spans="2:23" s="4" customFormat="1" ht="6.75" customHeight="1">
      <c r="B21" s="49"/>
      <c r="D21" s="3"/>
      <c r="E21" s="227"/>
      <c r="F21" s="227"/>
      <c r="G21" s="5"/>
      <c r="H21" s="346"/>
      <c r="I21" s="5"/>
      <c r="J21" s="227"/>
      <c r="K21" s="135"/>
      <c r="L21" s="716"/>
      <c r="M21" s="542"/>
      <c r="N21" s="850"/>
      <c r="O21" s="542"/>
      <c r="P21" s="542"/>
      <c r="Q21" s="542"/>
      <c r="R21" s="542"/>
      <c r="S21" s="542"/>
      <c r="T21" s="542"/>
      <c r="U21" s="542"/>
      <c r="W21" s="241"/>
    </row>
    <row r="22" spans="2:23" s="4" customFormat="1" ht="12.75">
      <c r="B22" s="49"/>
      <c r="C22" s="900" t="s">
        <v>353</v>
      </c>
      <c r="D22" s="900"/>
      <c r="E22" s="900"/>
      <c r="F22" s="900"/>
      <c r="G22" s="900"/>
      <c r="H22" s="900"/>
      <c r="I22" s="900"/>
      <c r="J22" s="900"/>
      <c r="K22" s="900"/>
      <c r="L22" s="554"/>
      <c r="M22" s="554"/>
      <c r="N22" s="854"/>
      <c r="O22" s="554"/>
      <c r="P22" s="554"/>
      <c r="Q22" s="554"/>
      <c r="R22" s="554"/>
      <c r="S22" s="554"/>
      <c r="T22" s="554"/>
      <c r="U22" s="554"/>
      <c r="W22" s="241"/>
    </row>
    <row r="23" spans="2:20" s="4" customFormat="1" ht="12.75">
      <c r="B23" s="49"/>
      <c r="C23" s="243" t="s">
        <v>750</v>
      </c>
      <c r="D23" s="17">
        <v>8</v>
      </c>
      <c r="E23" s="19" t="s">
        <v>185</v>
      </c>
      <c r="F23" s="7">
        <v>4</v>
      </c>
      <c r="G23" s="220">
        <v>0.52</v>
      </c>
      <c r="H23" s="220">
        <f>G23/2.2</f>
        <v>0.23636363636363636</v>
      </c>
      <c r="I23" s="166">
        <v>432</v>
      </c>
      <c r="J23" s="166">
        <v>1728</v>
      </c>
      <c r="K23" s="166">
        <f>J23/2.2</f>
        <v>785.4545454545454</v>
      </c>
      <c r="L23" s="871">
        <v>14.762475000000002</v>
      </c>
      <c r="M23" s="534"/>
      <c r="N23" s="534"/>
      <c r="O23" s="534"/>
      <c r="P23" s="534"/>
      <c r="Q23" s="534"/>
      <c r="R23" s="534"/>
      <c r="T23" s="241"/>
    </row>
    <row r="24" spans="2:23" s="4" customFormat="1" ht="6.75" customHeight="1">
      <c r="B24" s="49"/>
      <c r="C24" s="142"/>
      <c r="D24" s="30"/>
      <c r="E24" s="30"/>
      <c r="F24" s="30"/>
      <c r="G24" s="30"/>
      <c r="H24" s="30"/>
      <c r="I24" s="30"/>
      <c r="J24" s="30"/>
      <c r="K24" s="30"/>
      <c r="L24" s="554"/>
      <c r="M24" s="554"/>
      <c r="N24" s="854"/>
      <c r="O24" s="554"/>
      <c r="P24" s="554"/>
      <c r="Q24" s="554"/>
      <c r="R24" s="554"/>
      <c r="S24" s="554"/>
      <c r="T24" s="554"/>
      <c r="U24" s="554"/>
      <c r="W24" s="241"/>
    </row>
    <row r="25" spans="3:21" s="4" customFormat="1" ht="15.75">
      <c r="C25" s="229" t="s">
        <v>326</v>
      </c>
      <c r="D25" s="515"/>
      <c r="E25" s="226"/>
      <c r="F25" s="226" t="s">
        <v>732</v>
      </c>
      <c r="H25" s="222" t="s">
        <v>733</v>
      </c>
      <c r="J25" s="222" t="s">
        <v>734</v>
      </c>
      <c r="L25" s="522" t="s">
        <v>735</v>
      </c>
      <c r="M25" s="507"/>
      <c r="N25" s="861"/>
      <c r="O25" s="507"/>
      <c r="P25" s="507"/>
      <c r="Q25" s="507"/>
      <c r="R25" s="507"/>
      <c r="S25" s="507"/>
      <c r="T25" s="507"/>
      <c r="U25" s="507"/>
    </row>
    <row r="26" spans="2:23" s="4" customFormat="1" ht="12.75">
      <c r="B26" s="49"/>
      <c r="C26" s="142"/>
      <c r="D26" s="515"/>
      <c r="E26" s="227"/>
      <c r="F26" s="346" t="s">
        <v>719</v>
      </c>
      <c r="G26" s="152"/>
      <c r="H26" s="346" t="s">
        <v>720</v>
      </c>
      <c r="I26" s="152"/>
      <c r="J26" s="346" t="s">
        <v>725</v>
      </c>
      <c r="K26" s="135"/>
      <c r="L26" s="228" t="s">
        <v>669</v>
      </c>
      <c r="M26" s="547"/>
      <c r="N26" s="862"/>
      <c r="O26" s="547"/>
      <c r="P26" s="547"/>
      <c r="Q26" s="547"/>
      <c r="R26" s="547"/>
      <c r="S26" s="547"/>
      <c r="T26" s="547"/>
      <c r="U26" s="547"/>
      <c r="W26" s="228"/>
    </row>
    <row r="27" spans="2:23" s="4" customFormat="1" ht="12.75">
      <c r="B27" s="49"/>
      <c r="C27" s="346"/>
      <c r="D27" s="515"/>
      <c r="E27" s="227"/>
      <c r="F27" s="227"/>
      <c r="G27" s="152"/>
      <c r="H27" s="346" t="s">
        <v>721</v>
      </c>
      <c r="I27" s="152"/>
      <c r="J27" s="346" t="s">
        <v>726</v>
      </c>
      <c r="K27" s="135"/>
      <c r="L27" s="346" t="s">
        <v>727</v>
      </c>
      <c r="M27" s="547"/>
      <c r="N27" s="862"/>
      <c r="O27" s="547"/>
      <c r="P27" s="547"/>
      <c r="Q27" s="547"/>
      <c r="R27" s="547"/>
      <c r="S27" s="547"/>
      <c r="T27" s="547"/>
      <c r="U27" s="547"/>
      <c r="W27" s="228"/>
    </row>
    <row r="28" spans="2:23" s="4" customFormat="1" ht="12.75">
      <c r="B28" s="49"/>
      <c r="C28" s="346"/>
      <c r="D28" s="515"/>
      <c r="E28" s="227"/>
      <c r="F28" s="227"/>
      <c r="G28" s="152"/>
      <c r="H28" s="346" t="s">
        <v>722</v>
      </c>
      <c r="I28" s="152"/>
      <c r="J28" s="346"/>
      <c r="K28" s="135"/>
      <c r="L28" s="346" t="s">
        <v>728</v>
      </c>
      <c r="M28" s="537"/>
      <c r="N28" s="854"/>
      <c r="O28" s="537"/>
      <c r="P28" s="537"/>
      <c r="Q28" s="537"/>
      <c r="R28" s="537"/>
      <c r="S28" s="537"/>
      <c r="T28" s="537"/>
      <c r="U28" s="537"/>
      <c r="W28" s="242"/>
    </row>
    <row r="29" spans="2:23" s="4" customFormat="1" ht="12.75">
      <c r="B29" s="49"/>
      <c r="D29" s="143"/>
      <c r="E29" s="227"/>
      <c r="F29" s="227"/>
      <c r="G29" s="152"/>
      <c r="H29" s="346" t="s">
        <v>723</v>
      </c>
      <c r="I29" s="152"/>
      <c r="J29" s="227"/>
      <c r="K29" s="135"/>
      <c r="L29" s="346" t="s">
        <v>729</v>
      </c>
      <c r="M29" s="537"/>
      <c r="N29" s="854"/>
      <c r="O29" s="537"/>
      <c r="P29" s="537"/>
      <c r="Q29" s="537"/>
      <c r="R29" s="537"/>
      <c r="S29" s="537"/>
      <c r="T29" s="537"/>
      <c r="U29" s="537"/>
      <c r="W29" s="241"/>
    </row>
    <row r="30" spans="2:23" s="4" customFormat="1" ht="12.75">
      <c r="B30" s="49"/>
      <c r="D30" s="3"/>
      <c r="E30" s="227"/>
      <c r="F30" s="227"/>
      <c r="G30" s="152"/>
      <c r="H30" s="346" t="s">
        <v>724</v>
      </c>
      <c r="I30" s="152"/>
      <c r="J30" s="227"/>
      <c r="K30" s="135"/>
      <c r="L30" s="346" t="s">
        <v>730</v>
      </c>
      <c r="M30" s="537"/>
      <c r="N30" s="854"/>
      <c r="O30" s="537"/>
      <c r="P30" s="537"/>
      <c r="Q30" s="537"/>
      <c r="R30" s="537"/>
      <c r="S30" s="537"/>
      <c r="T30" s="537"/>
      <c r="U30" s="537"/>
      <c r="W30" s="241"/>
    </row>
    <row r="31" spans="2:23" s="4" customFormat="1" ht="5.25" customHeight="1">
      <c r="B31" s="49"/>
      <c r="D31" s="3"/>
      <c r="E31" s="227"/>
      <c r="F31" s="227"/>
      <c r="G31" s="5"/>
      <c r="H31" s="346"/>
      <c r="I31" s="5"/>
      <c r="J31" s="227"/>
      <c r="K31" s="135"/>
      <c r="L31" s="716"/>
      <c r="M31" s="542"/>
      <c r="N31" s="850"/>
      <c r="O31" s="542"/>
      <c r="P31" s="542"/>
      <c r="Q31" s="542"/>
      <c r="R31" s="542"/>
      <c r="S31" s="542"/>
      <c r="T31" s="542"/>
      <c r="U31" s="542"/>
      <c r="W31" s="241"/>
    </row>
    <row r="32" spans="1:21" s="4" customFormat="1" ht="1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849"/>
      <c r="O32" s="45"/>
      <c r="P32" s="45"/>
      <c r="Q32" s="45"/>
      <c r="R32" s="45"/>
      <c r="S32" s="45"/>
      <c r="T32" s="45"/>
      <c r="U32" s="45"/>
    </row>
  </sheetData>
  <sheetProtection/>
  <mergeCells count="3">
    <mergeCell ref="D1:E1"/>
    <mergeCell ref="C9:K9"/>
    <mergeCell ref="C22:K22"/>
  </mergeCells>
  <printOptions/>
  <pageMargins left="0.75" right="0.25" top="0.5" bottom="0.5" header="0.3" footer="0.3"/>
  <pageSetup firstPageNumber="15" useFirstPageNumber="1" fitToHeight="0" horizontalDpi="600" verticalDpi="600" orientation="portrait" scale="61" r:id="rId2"/>
  <headerFooter>
    <oddHeader>&amp;C&amp;"Arial,Bold"&amp;18Tile and Stone Installation Systems - MAPEI 2024 U.S. Price List</oddHeader>
    <oddFooter>&amp;LPrice List Effective: February 1, 2024
Master Document&amp;C&amp;P-2&amp;RMAPEI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70" zoomScaleSheetLayoutView="70" zoomScalePageLayoutView="0" workbookViewId="0" topLeftCell="A1">
      <selection activeCell="M53" sqref="M53:N53"/>
    </sheetView>
  </sheetViews>
  <sheetFormatPr defaultColWidth="9.140625" defaultRowHeight="12.75"/>
  <cols>
    <col min="1" max="1" width="44.140625" style="0" customWidth="1"/>
    <col min="2" max="17" width="10.28125" style="0" customWidth="1"/>
    <col min="18" max="18" width="12.28125" style="0" customWidth="1"/>
  </cols>
  <sheetData>
    <row r="1" spans="1:19" ht="12.75" customHeight="1">
      <c r="A1" s="901"/>
      <c r="B1" s="903" t="s">
        <v>412</v>
      </c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172"/>
    </row>
    <row r="2" spans="1:19" ht="12.75" customHeight="1">
      <c r="A2" s="901"/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172"/>
    </row>
    <row r="3" spans="1:19" ht="13.5" customHeight="1" thickBot="1">
      <c r="A3" s="902"/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172"/>
    </row>
    <row r="4" spans="1:19" ht="36">
      <c r="A4" s="905" t="s">
        <v>324</v>
      </c>
      <c r="B4" s="335" t="s">
        <v>224</v>
      </c>
      <c r="C4" s="336" t="s">
        <v>224</v>
      </c>
      <c r="D4" s="336" t="s">
        <v>224</v>
      </c>
      <c r="E4" s="336" t="s">
        <v>787</v>
      </c>
      <c r="F4" s="336" t="s">
        <v>200</v>
      </c>
      <c r="G4" s="336" t="s">
        <v>200</v>
      </c>
      <c r="H4" s="336" t="s">
        <v>260</v>
      </c>
      <c r="I4" s="336" t="s">
        <v>260</v>
      </c>
      <c r="J4" s="336" t="s">
        <v>342</v>
      </c>
      <c r="K4" s="336" t="s">
        <v>355</v>
      </c>
      <c r="L4" s="336" t="s">
        <v>355</v>
      </c>
      <c r="M4" s="336" t="s">
        <v>437</v>
      </c>
      <c r="N4" s="351" t="s">
        <v>743</v>
      </c>
      <c r="O4" s="336" t="s">
        <v>225</v>
      </c>
      <c r="P4" s="336" t="s">
        <v>225</v>
      </c>
      <c r="Q4" s="336" t="s">
        <v>226</v>
      </c>
      <c r="R4" s="337" t="s">
        <v>226</v>
      </c>
      <c r="S4" s="172"/>
    </row>
    <row r="5" spans="1:19" ht="24">
      <c r="A5" s="906"/>
      <c r="B5" s="338" t="s">
        <v>227</v>
      </c>
      <c r="C5" s="339" t="s">
        <v>261</v>
      </c>
      <c r="D5" s="339" t="s">
        <v>262</v>
      </c>
      <c r="E5" s="339" t="s">
        <v>300</v>
      </c>
      <c r="F5" s="339" t="s">
        <v>229</v>
      </c>
      <c r="G5" s="339" t="s">
        <v>263</v>
      </c>
      <c r="H5" s="339" t="s">
        <v>263</v>
      </c>
      <c r="I5" s="339" t="s">
        <v>229</v>
      </c>
      <c r="J5" s="339" t="s">
        <v>322</v>
      </c>
      <c r="K5" s="339" t="s">
        <v>230</v>
      </c>
      <c r="L5" s="340" t="s">
        <v>228</v>
      </c>
      <c r="M5" s="340" t="s">
        <v>228</v>
      </c>
      <c r="N5" s="352" t="s">
        <v>495</v>
      </c>
      <c r="O5" s="339" t="s">
        <v>231</v>
      </c>
      <c r="P5" s="339" t="s">
        <v>232</v>
      </c>
      <c r="Q5" s="339" t="s">
        <v>230</v>
      </c>
      <c r="R5" s="340" t="s">
        <v>228</v>
      </c>
      <c r="S5" s="172"/>
    </row>
    <row r="6" spans="1:19" ht="12.75">
      <c r="A6" s="906"/>
      <c r="B6" s="338" t="s">
        <v>233</v>
      </c>
      <c r="C6" s="339" t="s">
        <v>234</v>
      </c>
      <c r="D6" s="339" t="s">
        <v>235</v>
      </c>
      <c r="E6" s="339" t="s">
        <v>301</v>
      </c>
      <c r="F6" s="339" t="s">
        <v>237</v>
      </c>
      <c r="G6" s="339" t="s">
        <v>238</v>
      </c>
      <c r="H6" s="339" t="s">
        <v>238</v>
      </c>
      <c r="I6" s="339" t="s">
        <v>264</v>
      </c>
      <c r="J6" s="339" t="s">
        <v>323</v>
      </c>
      <c r="K6" s="339" t="s">
        <v>239</v>
      </c>
      <c r="L6" s="340" t="s">
        <v>240</v>
      </c>
      <c r="M6" s="340" t="s">
        <v>240</v>
      </c>
      <c r="N6" s="353" t="s">
        <v>239</v>
      </c>
      <c r="O6" s="339" t="s">
        <v>241</v>
      </c>
      <c r="P6" s="339" t="s">
        <v>242</v>
      </c>
      <c r="Q6" s="339" t="s">
        <v>243</v>
      </c>
      <c r="R6" s="340" t="s">
        <v>236</v>
      </c>
      <c r="S6" s="172"/>
    </row>
    <row r="7" spans="1:19" ht="12.75">
      <c r="A7" s="907"/>
      <c r="B7" s="341" t="s">
        <v>245</v>
      </c>
      <c r="C7" s="339" t="s">
        <v>245</v>
      </c>
      <c r="D7" s="339" t="s">
        <v>245</v>
      </c>
      <c r="E7" s="339" t="s">
        <v>244</v>
      </c>
      <c r="F7" s="339" t="s">
        <v>245</v>
      </c>
      <c r="G7" s="339" t="s">
        <v>245</v>
      </c>
      <c r="H7" s="339" t="s">
        <v>246</v>
      </c>
      <c r="I7" s="339" t="s">
        <v>246</v>
      </c>
      <c r="J7" s="339" t="s">
        <v>246</v>
      </c>
      <c r="K7" s="339" t="s">
        <v>244</v>
      </c>
      <c r="L7" s="342" t="s">
        <v>247</v>
      </c>
      <c r="M7" s="342" t="s">
        <v>247</v>
      </c>
      <c r="N7" s="354" t="s">
        <v>247</v>
      </c>
      <c r="O7" s="339" t="s">
        <v>244</v>
      </c>
      <c r="P7" s="339" t="s">
        <v>247</v>
      </c>
      <c r="Q7" s="339" t="s">
        <v>244</v>
      </c>
      <c r="R7" s="340" t="s">
        <v>247</v>
      </c>
      <c r="S7" s="172"/>
    </row>
    <row r="8" spans="1:19" ht="15" customHeight="1">
      <c r="A8" s="557" t="s">
        <v>644</v>
      </c>
      <c r="B8" s="558" t="s">
        <v>248</v>
      </c>
      <c r="C8" s="745" t="s">
        <v>409</v>
      </c>
      <c r="D8" s="745" t="s">
        <v>409</v>
      </c>
      <c r="E8" s="558" t="s">
        <v>248</v>
      </c>
      <c r="F8" s="745" t="s">
        <v>409</v>
      </c>
      <c r="G8" s="745" t="s">
        <v>409</v>
      </c>
      <c r="H8" s="745" t="s">
        <v>409</v>
      </c>
      <c r="I8" s="745" t="s">
        <v>409</v>
      </c>
      <c r="J8" s="558" t="s">
        <v>248</v>
      </c>
      <c r="K8" s="745" t="s">
        <v>409</v>
      </c>
      <c r="L8" s="745" t="s">
        <v>409</v>
      </c>
      <c r="M8" s="558" t="s">
        <v>248</v>
      </c>
      <c r="N8" s="558" t="s">
        <v>248</v>
      </c>
      <c r="O8" s="558" t="s">
        <v>248</v>
      </c>
      <c r="P8" s="558" t="s">
        <v>248</v>
      </c>
      <c r="Q8" s="558" t="s">
        <v>248</v>
      </c>
      <c r="R8" s="559" t="s">
        <v>248</v>
      </c>
      <c r="S8" s="172"/>
    </row>
    <row r="9" spans="1:19" ht="15.75" customHeight="1">
      <c r="A9" s="557" t="s">
        <v>645</v>
      </c>
      <c r="B9" s="343" t="s">
        <v>409</v>
      </c>
      <c r="C9" s="343" t="s">
        <v>409</v>
      </c>
      <c r="D9" s="558" t="s">
        <v>248</v>
      </c>
      <c r="E9" s="558" t="s">
        <v>248</v>
      </c>
      <c r="F9" s="343" t="s">
        <v>409</v>
      </c>
      <c r="G9" s="343" t="s">
        <v>409</v>
      </c>
      <c r="H9" s="343" t="s">
        <v>409</v>
      </c>
      <c r="I9" s="343" t="s">
        <v>409</v>
      </c>
      <c r="J9" s="558" t="s">
        <v>248</v>
      </c>
      <c r="K9" s="343" t="s">
        <v>409</v>
      </c>
      <c r="L9" s="343" t="s">
        <v>409</v>
      </c>
      <c r="M9" s="558" t="s">
        <v>248</v>
      </c>
      <c r="N9" s="558" t="s">
        <v>248</v>
      </c>
      <c r="O9" s="343" t="s">
        <v>409</v>
      </c>
      <c r="P9" s="343" t="s">
        <v>409</v>
      </c>
      <c r="Q9" s="558" t="s">
        <v>248</v>
      </c>
      <c r="R9" s="560" t="s">
        <v>409</v>
      </c>
      <c r="S9" s="172"/>
    </row>
    <row r="10" spans="1:19" ht="15.75" customHeight="1">
      <c r="A10" s="557" t="s">
        <v>646</v>
      </c>
      <c r="B10" s="343" t="s">
        <v>409</v>
      </c>
      <c r="C10" s="343" t="s">
        <v>409</v>
      </c>
      <c r="D10" s="343" t="s">
        <v>409</v>
      </c>
      <c r="E10" s="558" t="s">
        <v>248</v>
      </c>
      <c r="F10" s="343" t="s">
        <v>409</v>
      </c>
      <c r="G10" s="343" t="s">
        <v>409</v>
      </c>
      <c r="H10" s="343" t="s">
        <v>409</v>
      </c>
      <c r="I10" s="343" t="s">
        <v>409</v>
      </c>
      <c r="J10" s="558" t="s">
        <v>248</v>
      </c>
      <c r="K10" s="343" t="s">
        <v>409</v>
      </c>
      <c r="L10" s="343" t="s">
        <v>409</v>
      </c>
      <c r="M10" s="558" t="s">
        <v>248</v>
      </c>
      <c r="N10" s="558" t="s">
        <v>248</v>
      </c>
      <c r="O10" s="558" t="s">
        <v>248</v>
      </c>
      <c r="P10" s="558" t="s">
        <v>248</v>
      </c>
      <c r="Q10" s="558" t="s">
        <v>248</v>
      </c>
      <c r="R10" s="559" t="s">
        <v>248</v>
      </c>
      <c r="S10" s="172"/>
    </row>
    <row r="11" spans="1:19" ht="15.75" customHeight="1">
      <c r="A11" s="557" t="s">
        <v>647</v>
      </c>
      <c r="B11" s="343" t="s">
        <v>409</v>
      </c>
      <c r="C11" s="343" t="s">
        <v>409</v>
      </c>
      <c r="D11" s="343" t="s">
        <v>409</v>
      </c>
      <c r="E11" s="558" t="s">
        <v>248</v>
      </c>
      <c r="F11" s="343" t="s">
        <v>409</v>
      </c>
      <c r="G11" s="343" t="s">
        <v>409</v>
      </c>
      <c r="H11" s="343" t="s">
        <v>409</v>
      </c>
      <c r="I11" s="343" t="s">
        <v>409</v>
      </c>
      <c r="J11" s="558" t="s">
        <v>248</v>
      </c>
      <c r="K11" s="343" t="s">
        <v>409</v>
      </c>
      <c r="L11" s="343" t="s">
        <v>409</v>
      </c>
      <c r="M11" s="558" t="s">
        <v>248</v>
      </c>
      <c r="N11" s="558" t="s">
        <v>248</v>
      </c>
      <c r="O11" s="343" t="s">
        <v>409</v>
      </c>
      <c r="P11" s="343" t="s">
        <v>409</v>
      </c>
      <c r="Q11" s="558" t="s">
        <v>248</v>
      </c>
      <c r="R11" s="560" t="s">
        <v>409</v>
      </c>
      <c r="S11" s="172"/>
    </row>
    <row r="12" spans="1:19" ht="15.75" customHeight="1">
      <c r="A12" s="557" t="s">
        <v>676</v>
      </c>
      <c r="B12" s="558" t="s">
        <v>248</v>
      </c>
      <c r="C12" s="558" t="s">
        <v>248</v>
      </c>
      <c r="D12" s="558" t="s">
        <v>248</v>
      </c>
      <c r="E12" s="558" t="s">
        <v>248</v>
      </c>
      <c r="F12" s="343" t="s">
        <v>409</v>
      </c>
      <c r="G12" s="343" t="s">
        <v>409</v>
      </c>
      <c r="H12" s="343" t="s">
        <v>409</v>
      </c>
      <c r="I12" s="343" t="s">
        <v>409</v>
      </c>
      <c r="J12" s="558" t="s">
        <v>248</v>
      </c>
      <c r="K12" s="343" t="s">
        <v>409</v>
      </c>
      <c r="L12" s="343" t="s">
        <v>409</v>
      </c>
      <c r="M12" s="558" t="s">
        <v>248</v>
      </c>
      <c r="N12" s="558" t="s">
        <v>248</v>
      </c>
      <c r="O12" s="558" t="s">
        <v>248</v>
      </c>
      <c r="P12" s="558" t="s">
        <v>248</v>
      </c>
      <c r="Q12" s="558" t="s">
        <v>248</v>
      </c>
      <c r="R12" s="559" t="s">
        <v>248</v>
      </c>
      <c r="S12" s="172"/>
    </row>
    <row r="13" spans="1:19" ht="15.75" customHeight="1">
      <c r="A13" s="557" t="s">
        <v>667</v>
      </c>
      <c r="B13" s="558" t="s">
        <v>248</v>
      </c>
      <c r="C13" s="558" t="s">
        <v>248</v>
      </c>
      <c r="D13" s="558" t="s">
        <v>248</v>
      </c>
      <c r="E13" s="558" t="s">
        <v>248</v>
      </c>
      <c r="F13" s="343" t="s">
        <v>409</v>
      </c>
      <c r="G13" s="343" t="s">
        <v>409</v>
      </c>
      <c r="H13" s="343" t="s">
        <v>409</v>
      </c>
      <c r="I13" s="343" t="s">
        <v>409</v>
      </c>
      <c r="J13" s="558" t="s">
        <v>248</v>
      </c>
      <c r="K13" s="343" t="s">
        <v>409</v>
      </c>
      <c r="L13" s="343" t="s">
        <v>409</v>
      </c>
      <c r="M13" s="558" t="s">
        <v>248</v>
      </c>
      <c r="N13" s="558" t="s">
        <v>248</v>
      </c>
      <c r="O13" s="558" t="s">
        <v>248</v>
      </c>
      <c r="P13" s="558" t="s">
        <v>248</v>
      </c>
      <c r="Q13" s="558" t="s">
        <v>248</v>
      </c>
      <c r="R13" s="559" t="s">
        <v>248</v>
      </c>
      <c r="S13" s="172"/>
    </row>
    <row r="14" spans="1:19" ht="15.75" customHeight="1">
      <c r="A14" s="557" t="s">
        <v>648</v>
      </c>
      <c r="B14" s="343" t="s">
        <v>409</v>
      </c>
      <c r="C14" s="343" t="s">
        <v>409</v>
      </c>
      <c r="D14" s="343" t="s">
        <v>409</v>
      </c>
      <c r="E14" s="343" t="s">
        <v>409</v>
      </c>
      <c r="F14" s="343" t="s">
        <v>409</v>
      </c>
      <c r="G14" s="343" t="s">
        <v>409</v>
      </c>
      <c r="H14" s="343" t="s">
        <v>409</v>
      </c>
      <c r="I14" s="343" t="s">
        <v>409</v>
      </c>
      <c r="J14" s="558" t="s">
        <v>248</v>
      </c>
      <c r="K14" s="343" t="s">
        <v>409</v>
      </c>
      <c r="L14" s="343" t="s">
        <v>409</v>
      </c>
      <c r="M14" s="558" t="s">
        <v>248</v>
      </c>
      <c r="N14" s="558" t="s">
        <v>248</v>
      </c>
      <c r="O14" s="343" t="s">
        <v>409</v>
      </c>
      <c r="P14" s="343" t="s">
        <v>409</v>
      </c>
      <c r="Q14" s="558" t="s">
        <v>248</v>
      </c>
      <c r="R14" s="560" t="s">
        <v>409</v>
      </c>
      <c r="S14" s="172"/>
    </row>
    <row r="15" spans="1:19" ht="15.75" customHeight="1">
      <c r="A15" s="557" t="s">
        <v>649</v>
      </c>
      <c r="B15" s="343" t="s">
        <v>409</v>
      </c>
      <c r="C15" s="343" t="s">
        <v>409</v>
      </c>
      <c r="D15" s="343" t="s">
        <v>409</v>
      </c>
      <c r="E15" s="343" t="s">
        <v>409</v>
      </c>
      <c r="F15" s="343" t="s">
        <v>409</v>
      </c>
      <c r="G15" s="343" t="s">
        <v>409</v>
      </c>
      <c r="H15" s="343" t="s">
        <v>409</v>
      </c>
      <c r="I15" s="343" t="s">
        <v>409</v>
      </c>
      <c r="J15" s="558" t="s">
        <v>248</v>
      </c>
      <c r="K15" s="343" t="s">
        <v>409</v>
      </c>
      <c r="L15" s="343" t="s">
        <v>409</v>
      </c>
      <c r="M15" s="558" t="s">
        <v>248</v>
      </c>
      <c r="N15" s="558" t="s">
        <v>248</v>
      </c>
      <c r="O15" s="343" t="s">
        <v>409</v>
      </c>
      <c r="P15" s="343" t="s">
        <v>409</v>
      </c>
      <c r="Q15" s="558" t="s">
        <v>248</v>
      </c>
      <c r="R15" s="560" t="s">
        <v>409</v>
      </c>
      <c r="S15" s="172"/>
    </row>
    <row r="16" spans="1:19" ht="15.75" customHeight="1">
      <c r="A16" s="557" t="s">
        <v>650</v>
      </c>
      <c r="B16" s="343" t="s">
        <v>409</v>
      </c>
      <c r="C16" s="343" t="s">
        <v>409</v>
      </c>
      <c r="D16" s="343" t="s">
        <v>409</v>
      </c>
      <c r="E16" s="558" t="s">
        <v>248</v>
      </c>
      <c r="F16" s="343" t="s">
        <v>409</v>
      </c>
      <c r="G16" s="343" t="s">
        <v>409</v>
      </c>
      <c r="H16" s="343" t="s">
        <v>409</v>
      </c>
      <c r="I16" s="343" t="s">
        <v>409</v>
      </c>
      <c r="J16" s="558" t="s">
        <v>248</v>
      </c>
      <c r="K16" s="343" t="s">
        <v>409</v>
      </c>
      <c r="L16" s="343" t="s">
        <v>409</v>
      </c>
      <c r="M16" s="558" t="s">
        <v>248</v>
      </c>
      <c r="N16" s="558" t="s">
        <v>248</v>
      </c>
      <c r="O16" s="558" t="s">
        <v>248</v>
      </c>
      <c r="P16" s="558" t="s">
        <v>248</v>
      </c>
      <c r="Q16" s="558" t="s">
        <v>248</v>
      </c>
      <c r="R16" s="559" t="s">
        <v>248</v>
      </c>
      <c r="S16" s="172"/>
    </row>
    <row r="17" spans="1:19" ht="15.75" customHeight="1">
      <c r="A17" s="557" t="s">
        <v>651</v>
      </c>
      <c r="B17" s="343" t="s">
        <v>409</v>
      </c>
      <c r="C17" s="343" t="s">
        <v>409</v>
      </c>
      <c r="D17" s="343" t="s">
        <v>409</v>
      </c>
      <c r="E17" s="558" t="s">
        <v>248</v>
      </c>
      <c r="F17" s="343" t="s">
        <v>409</v>
      </c>
      <c r="G17" s="343" t="s">
        <v>409</v>
      </c>
      <c r="H17" s="343" t="s">
        <v>409</v>
      </c>
      <c r="I17" s="343" t="s">
        <v>409</v>
      </c>
      <c r="J17" s="558" t="s">
        <v>248</v>
      </c>
      <c r="K17" s="343" t="s">
        <v>409</v>
      </c>
      <c r="L17" s="343" t="s">
        <v>409</v>
      </c>
      <c r="M17" s="558" t="s">
        <v>248</v>
      </c>
      <c r="N17" s="558" t="s">
        <v>248</v>
      </c>
      <c r="O17" s="343" t="s">
        <v>409</v>
      </c>
      <c r="P17" s="343" t="s">
        <v>409</v>
      </c>
      <c r="Q17" s="343" t="s">
        <v>409</v>
      </c>
      <c r="R17" s="560" t="s">
        <v>409</v>
      </c>
      <c r="S17" s="172"/>
    </row>
    <row r="18" spans="1:19" ht="15.75" customHeight="1">
      <c r="A18" s="557" t="s">
        <v>652</v>
      </c>
      <c r="B18" s="558" t="s">
        <v>248</v>
      </c>
      <c r="C18" s="343" t="s">
        <v>409</v>
      </c>
      <c r="D18" s="343" t="s">
        <v>409</v>
      </c>
      <c r="E18" s="558" t="s">
        <v>248</v>
      </c>
      <c r="F18" s="343" t="s">
        <v>409</v>
      </c>
      <c r="G18" s="343" t="s">
        <v>409</v>
      </c>
      <c r="H18" s="343" t="s">
        <v>409</v>
      </c>
      <c r="I18" s="343" t="s">
        <v>409</v>
      </c>
      <c r="J18" s="558" t="s">
        <v>248</v>
      </c>
      <c r="K18" s="343" t="s">
        <v>409</v>
      </c>
      <c r="L18" s="343" t="s">
        <v>409</v>
      </c>
      <c r="M18" s="558" t="s">
        <v>248</v>
      </c>
      <c r="N18" s="558" t="s">
        <v>248</v>
      </c>
      <c r="O18" s="343" t="s">
        <v>409</v>
      </c>
      <c r="P18" s="343" t="s">
        <v>409</v>
      </c>
      <c r="Q18" s="343" t="s">
        <v>409</v>
      </c>
      <c r="R18" s="560" t="s">
        <v>409</v>
      </c>
      <c r="S18" s="172"/>
    </row>
    <row r="19" spans="1:19" ht="15.75" customHeight="1">
      <c r="A19" s="557" t="s">
        <v>653</v>
      </c>
      <c r="B19" s="343" t="s">
        <v>409</v>
      </c>
      <c r="C19" s="343" t="s">
        <v>409</v>
      </c>
      <c r="D19" s="343" t="s">
        <v>409</v>
      </c>
      <c r="E19" s="558" t="s">
        <v>248</v>
      </c>
      <c r="F19" s="343" t="s">
        <v>409</v>
      </c>
      <c r="G19" s="343" t="s">
        <v>409</v>
      </c>
      <c r="H19" s="343" t="s">
        <v>409</v>
      </c>
      <c r="I19" s="343" t="s">
        <v>409</v>
      </c>
      <c r="J19" s="558" t="s">
        <v>248</v>
      </c>
      <c r="K19" s="343" t="s">
        <v>409</v>
      </c>
      <c r="L19" s="343" t="s">
        <v>409</v>
      </c>
      <c r="M19" s="558" t="s">
        <v>248</v>
      </c>
      <c r="N19" s="558" t="s">
        <v>248</v>
      </c>
      <c r="O19" s="343" t="s">
        <v>409</v>
      </c>
      <c r="P19" s="343" t="s">
        <v>409</v>
      </c>
      <c r="Q19" s="558" t="s">
        <v>248</v>
      </c>
      <c r="R19" s="560" t="s">
        <v>409</v>
      </c>
      <c r="S19" s="172"/>
    </row>
    <row r="20" spans="1:19" ht="15.75" customHeight="1">
      <c r="A20" s="557" t="s">
        <v>654</v>
      </c>
      <c r="B20" s="343" t="s">
        <v>409</v>
      </c>
      <c r="C20" s="343" t="s">
        <v>409</v>
      </c>
      <c r="D20" s="558" t="s">
        <v>248</v>
      </c>
      <c r="E20" s="558" t="s">
        <v>248</v>
      </c>
      <c r="F20" s="343" t="s">
        <v>409</v>
      </c>
      <c r="G20" s="343" t="s">
        <v>409</v>
      </c>
      <c r="H20" s="343" t="s">
        <v>409</v>
      </c>
      <c r="I20" s="343" t="s">
        <v>409</v>
      </c>
      <c r="J20" s="558" t="s">
        <v>248</v>
      </c>
      <c r="K20" s="343" t="s">
        <v>409</v>
      </c>
      <c r="L20" s="343" t="s">
        <v>409</v>
      </c>
      <c r="M20" s="558" t="s">
        <v>248</v>
      </c>
      <c r="N20" s="558" t="s">
        <v>248</v>
      </c>
      <c r="O20" s="343" t="s">
        <v>409</v>
      </c>
      <c r="P20" s="343" t="s">
        <v>409</v>
      </c>
      <c r="Q20" s="558" t="s">
        <v>248</v>
      </c>
      <c r="R20" s="560" t="s">
        <v>409</v>
      </c>
      <c r="S20" s="172"/>
    </row>
    <row r="21" spans="1:19" ht="15.75" customHeight="1">
      <c r="A21" s="557" t="s">
        <v>655</v>
      </c>
      <c r="B21" s="558" t="s">
        <v>248</v>
      </c>
      <c r="C21" s="343" t="s">
        <v>409</v>
      </c>
      <c r="D21" s="558" t="s">
        <v>248</v>
      </c>
      <c r="E21" s="558" t="s">
        <v>248</v>
      </c>
      <c r="F21" s="343" t="s">
        <v>409</v>
      </c>
      <c r="G21" s="343" t="s">
        <v>409</v>
      </c>
      <c r="H21" s="343" t="s">
        <v>409</v>
      </c>
      <c r="I21" s="343" t="s">
        <v>409</v>
      </c>
      <c r="J21" s="558" t="s">
        <v>248</v>
      </c>
      <c r="K21" s="343" t="s">
        <v>409</v>
      </c>
      <c r="L21" s="343" t="s">
        <v>409</v>
      </c>
      <c r="M21" s="558" t="s">
        <v>248</v>
      </c>
      <c r="N21" s="558" t="s">
        <v>248</v>
      </c>
      <c r="O21" s="343" t="s">
        <v>409</v>
      </c>
      <c r="P21" s="343" t="s">
        <v>409</v>
      </c>
      <c r="Q21" s="343" t="s">
        <v>409</v>
      </c>
      <c r="R21" s="560" t="s">
        <v>409</v>
      </c>
      <c r="S21" s="172"/>
    </row>
    <row r="22" spans="1:19" ht="15.75" customHeight="1">
      <c r="A22" s="557" t="s">
        <v>656</v>
      </c>
      <c r="B22" s="343" t="s">
        <v>409</v>
      </c>
      <c r="C22" s="343" t="s">
        <v>409</v>
      </c>
      <c r="D22" s="343" t="s">
        <v>409</v>
      </c>
      <c r="E22" s="558" t="s">
        <v>248</v>
      </c>
      <c r="F22" s="343" t="s">
        <v>409</v>
      </c>
      <c r="G22" s="343" t="s">
        <v>409</v>
      </c>
      <c r="H22" s="343" t="s">
        <v>409</v>
      </c>
      <c r="I22" s="343" t="s">
        <v>409</v>
      </c>
      <c r="J22" s="558" t="s">
        <v>248</v>
      </c>
      <c r="K22" s="343" t="s">
        <v>409</v>
      </c>
      <c r="L22" s="343" t="s">
        <v>409</v>
      </c>
      <c r="M22" s="558" t="s">
        <v>248</v>
      </c>
      <c r="N22" s="558" t="s">
        <v>248</v>
      </c>
      <c r="O22" s="558" t="s">
        <v>248</v>
      </c>
      <c r="P22" s="558" t="s">
        <v>248</v>
      </c>
      <c r="Q22" s="558" t="s">
        <v>248</v>
      </c>
      <c r="R22" s="559" t="s">
        <v>248</v>
      </c>
      <c r="S22" s="172"/>
    </row>
    <row r="23" spans="1:19" ht="15.75" customHeight="1">
      <c r="A23" s="557" t="s">
        <v>657</v>
      </c>
      <c r="B23" s="343" t="s">
        <v>409</v>
      </c>
      <c r="C23" s="343" t="s">
        <v>409</v>
      </c>
      <c r="D23" s="343" t="s">
        <v>409</v>
      </c>
      <c r="E23" s="343" t="s">
        <v>409</v>
      </c>
      <c r="F23" s="343" t="s">
        <v>409</v>
      </c>
      <c r="G23" s="343" t="s">
        <v>409</v>
      </c>
      <c r="H23" s="343" t="s">
        <v>409</v>
      </c>
      <c r="I23" s="343" t="s">
        <v>409</v>
      </c>
      <c r="J23" s="558" t="s">
        <v>248</v>
      </c>
      <c r="K23" s="343" t="s">
        <v>409</v>
      </c>
      <c r="L23" s="343" t="s">
        <v>409</v>
      </c>
      <c r="M23" s="558" t="s">
        <v>248</v>
      </c>
      <c r="N23" s="558" t="s">
        <v>248</v>
      </c>
      <c r="O23" s="558" t="s">
        <v>248</v>
      </c>
      <c r="P23" s="558" t="s">
        <v>248</v>
      </c>
      <c r="Q23" s="558" t="s">
        <v>248</v>
      </c>
      <c r="R23" s="559" t="s">
        <v>248</v>
      </c>
      <c r="S23" s="172"/>
    </row>
    <row r="24" spans="1:19" ht="15.75" customHeight="1">
      <c r="A24" s="557" t="s">
        <v>668</v>
      </c>
      <c r="B24" s="558" t="s">
        <v>248</v>
      </c>
      <c r="C24" s="558" t="s">
        <v>248</v>
      </c>
      <c r="D24" s="558" t="s">
        <v>248</v>
      </c>
      <c r="E24" s="558" t="s">
        <v>248</v>
      </c>
      <c r="F24" s="343" t="s">
        <v>409</v>
      </c>
      <c r="G24" s="343" t="s">
        <v>409</v>
      </c>
      <c r="H24" s="343" t="s">
        <v>409</v>
      </c>
      <c r="I24" s="343" t="s">
        <v>409</v>
      </c>
      <c r="J24" s="558" t="s">
        <v>248</v>
      </c>
      <c r="K24" s="343" t="s">
        <v>409</v>
      </c>
      <c r="L24" s="343" t="s">
        <v>409</v>
      </c>
      <c r="M24" s="558" t="s">
        <v>248</v>
      </c>
      <c r="N24" s="558" t="s">
        <v>248</v>
      </c>
      <c r="O24" s="558" t="s">
        <v>248</v>
      </c>
      <c r="P24" s="558" t="s">
        <v>248</v>
      </c>
      <c r="Q24" s="558" t="s">
        <v>248</v>
      </c>
      <c r="R24" s="559" t="s">
        <v>248</v>
      </c>
      <c r="S24" s="172"/>
    </row>
    <row r="25" spans="1:19" ht="15.75" customHeight="1">
      <c r="A25" s="557" t="s">
        <v>658</v>
      </c>
      <c r="B25" s="343" t="s">
        <v>409</v>
      </c>
      <c r="C25" s="343" t="s">
        <v>409</v>
      </c>
      <c r="D25" s="343" t="s">
        <v>409</v>
      </c>
      <c r="E25" s="343" t="s">
        <v>409</v>
      </c>
      <c r="F25" s="343" t="s">
        <v>409</v>
      </c>
      <c r="G25" s="343" t="s">
        <v>409</v>
      </c>
      <c r="H25" s="343" t="s">
        <v>409</v>
      </c>
      <c r="I25" s="343" t="s">
        <v>409</v>
      </c>
      <c r="J25" s="558" t="s">
        <v>248</v>
      </c>
      <c r="K25" s="343" t="s">
        <v>409</v>
      </c>
      <c r="L25" s="343" t="s">
        <v>409</v>
      </c>
      <c r="M25" s="558" t="s">
        <v>248</v>
      </c>
      <c r="N25" s="558" t="s">
        <v>248</v>
      </c>
      <c r="O25" s="343" t="s">
        <v>409</v>
      </c>
      <c r="P25" s="343" t="s">
        <v>409</v>
      </c>
      <c r="Q25" s="558" t="s">
        <v>248</v>
      </c>
      <c r="R25" s="560" t="s">
        <v>409</v>
      </c>
      <c r="S25" s="172"/>
    </row>
    <row r="26" spans="1:19" ht="15.75" customHeight="1">
      <c r="A26" s="557" t="s">
        <v>659</v>
      </c>
      <c r="B26" s="558" t="s">
        <v>248</v>
      </c>
      <c r="C26" s="343" t="s">
        <v>409</v>
      </c>
      <c r="D26" s="558" t="s">
        <v>248</v>
      </c>
      <c r="E26" s="558" t="s">
        <v>248</v>
      </c>
      <c r="F26" s="343" t="s">
        <v>409</v>
      </c>
      <c r="G26" s="343" t="s">
        <v>409</v>
      </c>
      <c r="H26" s="343" t="s">
        <v>409</v>
      </c>
      <c r="I26" s="343" t="s">
        <v>409</v>
      </c>
      <c r="J26" s="558" t="s">
        <v>248</v>
      </c>
      <c r="K26" s="343" t="s">
        <v>409</v>
      </c>
      <c r="L26" s="343" t="s">
        <v>409</v>
      </c>
      <c r="M26" s="558" t="s">
        <v>248</v>
      </c>
      <c r="N26" s="558" t="s">
        <v>248</v>
      </c>
      <c r="O26" s="558" t="s">
        <v>248</v>
      </c>
      <c r="P26" s="558" t="s">
        <v>248</v>
      </c>
      <c r="Q26" s="558" t="s">
        <v>248</v>
      </c>
      <c r="R26" s="559" t="s">
        <v>248</v>
      </c>
      <c r="S26" s="172"/>
    </row>
    <row r="27" spans="1:19" ht="15.75" customHeight="1">
      <c r="A27" s="557" t="s">
        <v>660</v>
      </c>
      <c r="B27" s="558" t="s">
        <v>248</v>
      </c>
      <c r="C27" s="343" t="s">
        <v>409</v>
      </c>
      <c r="D27" s="558" t="s">
        <v>248</v>
      </c>
      <c r="E27" s="558" t="s">
        <v>248</v>
      </c>
      <c r="F27" s="343" t="s">
        <v>409</v>
      </c>
      <c r="G27" s="343" t="s">
        <v>409</v>
      </c>
      <c r="H27" s="343" t="s">
        <v>409</v>
      </c>
      <c r="I27" s="343" t="s">
        <v>409</v>
      </c>
      <c r="J27" s="558" t="s">
        <v>248</v>
      </c>
      <c r="K27" s="343" t="s">
        <v>409</v>
      </c>
      <c r="L27" s="343" t="s">
        <v>409</v>
      </c>
      <c r="M27" s="558" t="s">
        <v>248</v>
      </c>
      <c r="N27" s="558" t="s">
        <v>248</v>
      </c>
      <c r="O27" s="343" t="s">
        <v>409</v>
      </c>
      <c r="P27" s="343" t="s">
        <v>409</v>
      </c>
      <c r="Q27" s="558" t="s">
        <v>248</v>
      </c>
      <c r="R27" s="560" t="s">
        <v>409</v>
      </c>
      <c r="S27" s="172"/>
    </row>
    <row r="28" spans="1:19" ht="15.75" customHeight="1">
      <c r="A28" s="557" t="s">
        <v>698</v>
      </c>
      <c r="B28" s="558" t="s">
        <v>248</v>
      </c>
      <c r="C28" s="558" t="s">
        <v>248</v>
      </c>
      <c r="D28" s="558" t="s">
        <v>248</v>
      </c>
      <c r="E28" s="558" t="s">
        <v>248</v>
      </c>
      <c r="F28" s="343" t="s">
        <v>409</v>
      </c>
      <c r="G28" s="343" t="s">
        <v>409</v>
      </c>
      <c r="H28" s="343" t="s">
        <v>409</v>
      </c>
      <c r="I28" s="343" t="s">
        <v>409</v>
      </c>
      <c r="J28" s="558" t="s">
        <v>248</v>
      </c>
      <c r="K28" s="343" t="s">
        <v>409</v>
      </c>
      <c r="L28" s="343" t="s">
        <v>409</v>
      </c>
      <c r="M28" s="558" t="s">
        <v>248</v>
      </c>
      <c r="N28" s="558" t="s">
        <v>248</v>
      </c>
      <c r="O28" s="558" t="s">
        <v>248</v>
      </c>
      <c r="P28" s="558" t="s">
        <v>248</v>
      </c>
      <c r="Q28" s="558" t="s">
        <v>248</v>
      </c>
      <c r="R28" s="559" t="s">
        <v>248</v>
      </c>
      <c r="S28" s="172"/>
    </row>
    <row r="29" spans="1:19" ht="15.75" customHeight="1">
      <c r="A29" s="557" t="s">
        <v>661</v>
      </c>
      <c r="B29" s="558" t="s">
        <v>248</v>
      </c>
      <c r="C29" s="343" t="s">
        <v>409</v>
      </c>
      <c r="D29" s="343" t="s">
        <v>409</v>
      </c>
      <c r="E29" s="558" t="s">
        <v>248</v>
      </c>
      <c r="F29" s="343" t="s">
        <v>409</v>
      </c>
      <c r="G29" s="343" t="s">
        <v>409</v>
      </c>
      <c r="H29" s="343" t="s">
        <v>409</v>
      </c>
      <c r="I29" s="343" t="s">
        <v>409</v>
      </c>
      <c r="J29" s="558" t="s">
        <v>248</v>
      </c>
      <c r="K29" s="343" t="s">
        <v>409</v>
      </c>
      <c r="L29" s="343" t="s">
        <v>409</v>
      </c>
      <c r="M29" s="558" t="s">
        <v>248</v>
      </c>
      <c r="N29" s="558" t="s">
        <v>248</v>
      </c>
      <c r="O29" s="343" t="s">
        <v>409</v>
      </c>
      <c r="P29" s="343" t="s">
        <v>409</v>
      </c>
      <c r="Q29" s="343" t="s">
        <v>409</v>
      </c>
      <c r="R29" s="560" t="s">
        <v>409</v>
      </c>
      <c r="S29" s="172"/>
    </row>
    <row r="30" spans="1:19" ht="15.75" customHeight="1">
      <c r="A30" s="561" t="s">
        <v>669</v>
      </c>
      <c r="B30" s="558" t="s">
        <v>248</v>
      </c>
      <c r="C30" s="558" t="s">
        <v>248</v>
      </c>
      <c r="D30" s="558" t="s">
        <v>248</v>
      </c>
      <c r="E30" s="558" t="s">
        <v>248</v>
      </c>
      <c r="F30" s="343" t="s">
        <v>409</v>
      </c>
      <c r="G30" s="343" t="s">
        <v>409</v>
      </c>
      <c r="H30" s="343" t="s">
        <v>409</v>
      </c>
      <c r="I30" s="343" t="s">
        <v>409</v>
      </c>
      <c r="J30" s="558" t="s">
        <v>248</v>
      </c>
      <c r="K30" s="343" t="s">
        <v>409</v>
      </c>
      <c r="L30" s="343" t="s">
        <v>409</v>
      </c>
      <c r="M30" s="558" t="s">
        <v>248</v>
      </c>
      <c r="N30" s="558" t="s">
        <v>248</v>
      </c>
      <c r="O30" s="558" t="s">
        <v>248</v>
      </c>
      <c r="P30" s="558" t="s">
        <v>248</v>
      </c>
      <c r="Q30" s="558" t="s">
        <v>248</v>
      </c>
      <c r="R30" s="559" t="s">
        <v>248</v>
      </c>
      <c r="S30" s="172"/>
    </row>
    <row r="31" spans="1:19" ht="15.75" customHeight="1">
      <c r="A31" s="561" t="s">
        <v>663</v>
      </c>
      <c r="B31" s="558" t="s">
        <v>248</v>
      </c>
      <c r="C31" s="558" t="s">
        <v>248</v>
      </c>
      <c r="D31" s="558" t="s">
        <v>248</v>
      </c>
      <c r="E31" s="558" t="s">
        <v>248</v>
      </c>
      <c r="F31" s="343" t="s">
        <v>409</v>
      </c>
      <c r="G31" s="343" t="s">
        <v>409</v>
      </c>
      <c r="H31" s="343" t="s">
        <v>409</v>
      </c>
      <c r="I31" s="343" t="s">
        <v>409</v>
      </c>
      <c r="J31" s="558" t="s">
        <v>248</v>
      </c>
      <c r="K31" s="343" t="s">
        <v>409</v>
      </c>
      <c r="L31" s="343" t="s">
        <v>409</v>
      </c>
      <c r="M31" s="558" t="s">
        <v>248</v>
      </c>
      <c r="N31" s="558" t="s">
        <v>248</v>
      </c>
      <c r="O31" s="558" t="s">
        <v>248</v>
      </c>
      <c r="P31" s="558" t="s">
        <v>248</v>
      </c>
      <c r="Q31" s="558" t="s">
        <v>248</v>
      </c>
      <c r="R31" s="559" t="s">
        <v>248</v>
      </c>
      <c r="S31" s="172"/>
    </row>
    <row r="32" spans="1:19" ht="15.75" customHeight="1">
      <c r="A32" s="561" t="s">
        <v>670</v>
      </c>
      <c r="B32" s="558" t="s">
        <v>248</v>
      </c>
      <c r="C32" s="558" t="s">
        <v>248</v>
      </c>
      <c r="D32" s="558" t="s">
        <v>248</v>
      </c>
      <c r="E32" s="558" t="s">
        <v>248</v>
      </c>
      <c r="F32" s="343" t="s">
        <v>409</v>
      </c>
      <c r="G32" s="343" t="s">
        <v>409</v>
      </c>
      <c r="H32" s="343" t="s">
        <v>409</v>
      </c>
      <c r="I32" s="343" t="s">
        <v>409</v>
      </c>
      <c r="J32" s="558" t="s">
        <v>248</v>
      </c>
      <c r="K32" s="343" t="s">
        <v>409</v>
      </c>
      <c r="L32" s="343" t="s">
        <v>409</v>
      </c>
      <c r="M32" s="558" t="s">
        <v>248</v>
      </c>
      <c r="N32" s="558" t="s">
        <v>248</v>
      </c>
      <c r="O32" s="558" t="s">
        <v>248</v>
      </c>
      <c r="P32" s="558" t="s">
        <v>248</v>
      </c>
      <c r="Q32" s="558" t="s">
        <v>248</v>
      </c>
      <c r="R32" s="559" t="s">
        <v>248</v>
      </c>
      <c r="S32" s="172"/>
    </row>
    <row r="33" spans="1:19" ht="15.75" customHeight="1">
      <c r="A33" s="561" t="s">
        <v>671</v>
      </c>
      <c r="B33" s="558" t="s">
        <v>248</v>
      </c>
      <c r="C33" s="558" t="s">
        <v>248</v>
      </c>
      <c r="D33" s="558" t="s">
        <v>248</v>
      </c>
      <c r="E33" s="558" t="s">
        <v>248</v>
      </c>
      <c r="F33" s="343" t="s">
        <v>409</v>
      </c>
      <c r="G33" s="343" t="s">
        <v>409</v>
      </c>
      <c r="H33" s="343" t="s">
        <v>409</v>
      </c>
      <c r="I33" s="343" t="s">
        <v>409</v>
      </c>
      <c r="J33" s="558" t="s">
        <v>248</v>
      </c>
      <c r="K33" s="343" t="s">
        <v>409</v>
      </c>
      <c r="L33" s="343" t="s">
        <v>409</v>
      </c>
      <c r="M33" s="558" t="s">
        <v>248</v>
      </c>
      <c r="N33" s="558" t="s">
        <v>248</v>
      </c>
      <c r="O33" s="558" t="s">
        <v>248</v>
      </c>
      <c r="P33" s="558" t="s">
        <v>248</v>
      </c>
      <c r="Q33" s="558" t="s">
        <v>248</v>
      </c>
      <c r="R33" s="559" t="s">
        <v>248</v>
      </c>
      <c r="S33" s="172"/>
    </row>
    <row r="34" spans="1:19" ht="15.75" customHeight="1">
      <c r="A34" s="561" t="s">
        <v>672</v>
      </c>
      <c r="B34" s="558" t="s">
        <v>248</v>
      </c>
      <c r="C34" s="558" t="s">
        <v>248</v>
      </c>
      <c r="D34" s="558" t="s">
        <v>248</v>
      </c>
      <c r="E34" s="558" t="s">
        <v>248</v>
      </c>
      <c r="F34" s="343" t="s">
        <v>409</v>
      </c>
      <c r="G34" s="343" t="s">
        <v>409</v>
      </c>
      <c r="H34" s="343" t="s">
        <v>409</v>
      </c>
      <c r="I34" s="343" t="s">
        <v>409</v>
      </c>
      <c r="J34" s="558" t="s">
        <v>248</v>
      </c>
      <c r="K34" s="343" t="s">
        <v>409</v>
      </c>
      <c r="L34" s="343" t="s">
        <v>409</v>
      </c>
      <c r="M34" s="558" t="s">
        <v>248</v>
      </c>
      <c r="N34" s="558" t="s">
        <v>248</v>
      </c>
      <c r="O34" s="558" t="s">
        <v>248</v>
      </c>
      <c r="P34" s="558" t="s">
        <v>248</v>
      </c>
      <c r="Q34" s="558" t="s">
        <v>248</v>
      </c>
      <c r="R34" s="559" t="s">
        <v>248</v>
      </c>
      <c r="S34" s="172"/>
    </row>
    <row r="35" spans="1:19" ht="15.75" customHeight="1">
      <c r="A35" s="557" t="s">
        <v>744</v>
      </c>
      <c r="B35" s="558" t="s">
        <v>248</v>
      </c>
      <c r="C35" s="558" t="s">
        <v>248</v>
      </c>
      <c r="D35" s="558" t="s">
        <v>248</v>
      </c>
      <c r="E35" s="558" t="s">
        <v>248</v>
      </c>
      <c r="F35" s="558" t="s">
        <v>248</v>
      </c>
      <c r="G35" s="558" t="s">
        <v>248</v>
      </c>
      <c r="H35" s="558" t="s">
        <v>248</v>
      </c>
      <c r="I35" s="558" t="s">
        <v>248</v>
      </c>
      <c r="J35" s="558" t="s">
        <v>248</v>
      </c>
      <c r="K35" s="558" t="s">
        <v>248</v>
      </c>
      <c r="L35" s="558" t="s">
        <v>248</v>
      </c>
      <c r="M35" s="343" t="s">
        <v>409</v>
      </c>
      <c r="N35" s="343" t="s">
        <v>409</v>
      </c>
      <c r="O35" s="558" t="s">
        <v>248</v>
      </c>
      <c r="P35" s="558" t="s">
        <v>248</v>
      </c>
      <c r="Q35" s="558" t="s">
        <v>248</v>
      </c>
      <c r="R35" s="559" t="s">
        <v>248</v>
      </c>
      <c r="S35" s="172"/>
    </row>
    <row r="36" spans="1:19" ht="15.75" customHeight="1">
      <c r="A36" s="557" t="s">
        <v>745</v>
      </c>
      <c r="B36" s="558" t="s">
        <v>248</v>
      </c>
      <c r="C36" s="558" t="s">
        <v>248</v>
      </c>
      <c r="D36" s="558" t="s">
        <v>248</v>
      </c>
      <c r="E36" s="558" t="s">
        <v>248</v>
      </c>
      <c r="F36" s="558" t="s">
        <v>248</v>
      </c>
      <c r="G36" s="558" t="s">
        <v>248</v>
      </c>
      <c r="H36" s="558" t="s">
        <v>248</v>
      </c>
      <c r="I36" s="558" t="s">
        <v>248</v>
      </c>
      <c r="J36" s="558" t="s">
        <v>248</v>
      </c>
      <c r="K36" s="558" t="s">
        <v>248</v>
      </c>
      <c r="L36" s="558" t="s">
        <v>248</v>
      </c>
      <c r="M36" s="343" t="s">
        <v>409</v>
      </c>
      <c r="N36" s="343" t="s">
        <v>409</v>
      </c>
      <c r="O36" s="558" t="s">
        <v>248</v>
      </c>
      <c r="P36" s="558" t="s">
        <v>248</v>
      </c>
      <c r="Q36" s="558" t="s">
        <v>248</v>
      </c>
      <c r="R36" s="559" t="s">
        <v>248</v>
      </c>
      <c r="S36" s="172"/>
    </row>
    <row r="37" spans="1:19" ht="15.75" customHeight="1">
      <c r="A37" s="562" t="s">
        <v>678</v>
      </c>
      <c r="B37" s="558" t="s">
        <v>248</v>
      </c>
      <c r="C37" s="558" t="s">
        <v>248</v>
      </c>
      <c r="D37" s="558" t="s">
        <v>248</v>
      </c>
      <c r="E37" s="558" t="s">
        <v>248</v>
      </c>
      <c r="F37" s="558" t="s">
        <v>248</v>
      </c>
      <c r="G37" s="558" t="s">
        <v>248</v>
      </c>
      <c r="H37" s="558" t="s">
        <v>248</v>
      </c>
      <c r="I37" s="558" t="s">
        <v>248</v>
      </c>
      <c r="J37" s="343" t="s">
        <v>409</v>
      </c>
      <c r="K37" s="558" t="s">
        <v>248</v>
      </c>
      <c r="L37" s="558" t="s">
        <v>248</v>
      </c>
      <c r="M37" s="558" t="s">
        <v>248</v>
      </c>
      <c r="N37" s="558" t="s">
        <v>248</v>
      </c>
      <c r="O37" s="558" t="s">
        <v>248</v>
      </c>
      <c r="P37" s="558" t="s">
        <v>248</v>
      </c>
      <c r="Q37" s="558" t="s">
        <v>248</v>
      </c>
      <c r="R37" s="559" t="s">
        <v>248</v>
      </c>
      <c r="S37" s="172"/>
    </row>
    <row r="38" spans="1:19" ht="15.75" customHeight="1">
      <c r="A38" s="562" t="s">
        <v>679</v>
      </c>
      <c r="B38" s="558" t="s">
        <v>248</v>
      </c>
      <c r="C38" s="558" t="s">
        <v>248</v>
      </c>
      <c r="D38" s="558" t="s">
        <v>248</v>
      </c>
      <c r="E38" s="558" t="s">
        <v>248</v>
      </c>
      <c r="F38" s="558" t="s">
        <v>248</v>
      </c>
      <c r="G38" s="558" t="s">
        <v>248</v>
      </c>
      <c r="H38" s="558" t="s">
        <v>248</v>
      </c>
      <c r="I38" s="558" t="s">
        <v>248</v>
      </c>
      <c r="J38" s="343" t="s">
        <v>409</v>
      </c>
      <c r="K38" s="558" t="s">
        <v>248</v>
      </c>
      <c r="L38" s="558" t="s">
        <v>248</v>
      </c>
      <c r="M38" s="558" t="s">
        <v>248</v>
      </c>
      <c r="N38" s="558" t="s">
        <v>248</v>
      </c>
      <c r="O38" s="558" t="s">
        <v>248</v>
      </c>
      <c r="P38" s="558" t="s">
        <v>248</v>
      </c>
      <c r="Q38" s="558" t="s">
        <v>248</v>
      </c>
      <c r="R38" s="559" t="s">
        <v>248</v>
      </c>
      <c r="S38" s="172"/>
    </row>
    <row r="39" spans="1:19" ht="15.75" customHeight="1">
      <c r="A39" s="562" t="s">
        <v>680</v>
      </c>
      <c r="B39" s="558" t="s">
        <v>248</v>
      </c>
      <c r="C39" s="558" t="s">
        <v>248</v>
      </c>
      <c r="D39" s="558" t="s">
        <v>248</v>
      </c>
      <c r="E39" s="558" t="s">
        <v>248</v>
      </c>
      <c r="F39" s="558" t="s">
        <v>248</v>
      </c>
      <c r="G39" s="558" t="s">
        <v>248</v>
      </c>
      <c r="H39" s="558" t="s">
        <v>248</v>
      </c>
      <c r="I39" s="558" t="s">
        <v>248</v>
      </c>
      <c r="J39" s="343" t="s">
        <v>409</v>
      </c>
      <c r="K39" s="558" t="s">
        <v>248</v>
      </c>
      <c r="L39" s="558" t="s">
        <v>248</v>
      </c>
      <c r="M39" s="558" t="s">
        <v>248</v>
      </c>
      <c r="N39" s="558" t="s">
        <v>248</v>
      </c>
      <c r="O39" s="558" t="s">
        <v>248</v>
      </c>
      <c r="P39" s="558" t="s">
        <v>248</v>
      </c>
      <c r="Q39" s="558" t="s">
        <v>248</v>
      </c>
      <c r="R39" s="559" t="s">
        <v>248</v>
      </c>
      <c r="S39" s="172"/>
    </row>
    <row r="40" spans="1:19" ht="15.75" customHeight="1">
      <c r="A40" s="562" t="s">
        <v>681</v>
      </c>
      <c r="B40" s="558" t="s">
        <v>248</v>
      </c>
      <c r="C40" s="558" t="s">
        <v>248</v>
      </c>
      <c r="D40" s="558" t="s">
        <v>248</v>
      </c>
      <c r="E40" s="558" t="s">
        <v>248</v>
      </c>
      <c r="F40" s="558" t="s">
        <v>248</v>
      </c>
      <c r="G40" s="558" t="s">
        <v>248</v>
      </c>
      <c r="H40" s="558" t="s">
        <v>248</v>
      </c>
      <c r="I40" s="558" t="s">
        <v>248</v>
      </c>
      <c r="J40" s="343" t="s">
        <v>409</v>
      </c>
      <c r="K40" s="558" t="s">
        <v>248</v>
      </c>
      <c r="L40" s="558" t="s">
        <v>248</v>
      </c>
      <c r="M40" s="558" t="s">
        <v>248</v>
      </c>
      <c r="N40" s="558" t="s">
        <v>248</v>
      </c>
      <c r="O40" s="558" t="s">
        <v>248</v>
      </c>
      <c r="P40" s="558" t="s">
        <v>248</v>
      </c>
      <c r="Q40" s="558" t="s">
        <v>248</v>
      </c>
      <c r="R40" s="559" t="s">
        <v>248</v>
      </c>
      <c r="S40" s="172"/>
    </row>
    <row r="41" spans="1:19" ht="15.75" customHeight="1">
      <c r="A41" s="562" t="s">
        <v>682</v>
      </c>
      <c r="B41" s="558" t="s">
        <v>248</v>
      </c>
      <c r="C41" s="558" t="s">
        <v>248</v>
      </c>
      <c r="D41" s="558" t="s">
        <v>248</v>
      </c>
      <c r="E41" s="558" t="s">
        <v>248</v>
      </c>
      <c r="F41" s="558" t="s">
        <v>248</v>
      </c>
      <c r="G41" s="558" t="s">
        <v>248</v>
      </c>
      <c r="H41" s="558" t="s">
        <v>248</v>
      </c>
      <c r="I41" s="558" t="s">
        <v>248</v>
      </c>
      <c r="J41" s="343" t="s">
        <v>409</v>
      </c>
      <c r="K41" s="558" t="s">
        <v>248</v>
      </c>
      <c r="L41" s="558" t="s">
        <v>248</v>
      </c>
      <c r="M41" s="558" t="s">
        <v>248</v>
      </c>
      <c r="N41" s="558" t="s">
        <v>248</v>
      </c>
      <c r="O41" s="558" t="s">
        <v>248</v>
      </c>
      <c r="P41" s="558" t="s">
        <v>248</v>
      </c>
      <c r="Q41" s="558" t="s">
        <v>248</v>
      </c>
      <c r="R41" s="559" t="s">
        <v>248</v>
      </c>
      <c r="S41" s="172"/>
    </row>
    <row r="42" spans="1:19" ht="15.75" customHeight="1">
      <c r="A42" s="562" t="s">
        <v>683</v>
      </c>
      <c r="B42" s="558" t="s">
        <v>248</v>
      </c>
      <c r="C42" s="558" t="s">
        <v>248</v>
      </c>
      <c r="D42" s="558" t="s">
        <v>248</v>
      </c>
      <c r="E42" s="558" t="s">
        <v>248</v>
      </c>
      <c r="F42" s="558" t="s">
        <v>248</v>
      </c>
      <c r="G42" s="558" t="s">
        <v>248</v>
      </c>
      <c r="H42" s="558" t="s">
        <v>248</v>
      </c>
      <c r="I42" s="558" t="s">
        <v>248</v>
      </c>
      <c r="J42" s="343" t="s">
        <v>409</v>
      </c>
      <c r="K42" s="558" t="s">
        <v>248</v>
      </c>
      <c r="L42" s="558" t="s">
        <v>248</v>
      </c>
      <c r="M42" s="558" t="s">
        <v>248</v>
      </c>
      <c r="N42" s="558" t="s">
        <v>248</v>
      </c>
      <c r="O42" s="558" t="s">
        <v>248</v>
      </c>
      <c r="P42" s="558" t="s">
        <v>248</v>
      </c>
      <c r="Q42" s="558" t="s">
        <v>248</v>
      </c>
      <c r="R42" s="559" t="s">
        <v>248</v>
      </c>
      <c r="S42" s="172"/>
    </row>
    <row r="43" spans="1:19" ht="15.75" customHeight="1">
      <c r="A43" s="562" t="s">
        <v>684</v>
      </c>
      <c r="B43" s="558" t="s">
        <v>248</v>
      </c>
      <c r="C43" s="558" t="s">
        <v>248</v>
      </c>
      <c r="D43" s="558" t="s">
        <v>248</v>
      </c>
      <c r="E43" s="558" t="s">
        <v>248</v>
      </c>
      <c r="F43" s="558" t="s">
        <v>248</v>
      </c>
      <c r="G43" s="558" t="s">
        <v>248</v>
      </c>
      <c r="H43" s="558" t="s">
        <v>248</v>
      </c>
      <c r="I43" s="558" t="s">
        <v>248</v>
      </c>
      <c r="J43" s="343" t="s">
        <v>409</v>
      </c>
      <c r="K43" s="558" t="s">
        <v>248</v>
      </c>
      <c r="L43" s="558" t="s">
        <v>248</v>
      </c>
      <c r="M43" s="558" t="s">
        <v>248</v>
      </c>
      <c r="N43" s="558" t="s">
        <v>248</v>
      </c>
      <c r="O43" s="558" t="s">
        <v>248</v>
      </c>
      <c r="P43" s="558" t="s">
        <v>248</v>
      </c>
      <c r="Q43" s="558" t="s">
        <v>248</v>
      </c>
      <c r="R43" s="559" t="s">
        <v>248</v>
      </c>
      <c r="S43" s="172"/>
    </row>
    <row r="44" spans="1:19" ht="15.75" customHeight="1">
      <c r="A44" s="562" t="s">
        <v>685</v>
      </c>
      <c r="B44" s="558" t="s">
        <v>248</v>
      </c>
      <c r="C44" s="558" t="s">
        <v>248</v>
      </c>
      <c r="D44" s="558" t="s">
        <v>248</v>
      </c>
      <c r="E44" s="558" t="s">
        <v>248</v>
      </c>
      <c r="F44" s="558" t="s">
        <v>248</v>
      </c>
      <c r="G44" s="558" t="s">
        <v>248</v>
      </c>
      <c r="H44" s="558" t="s">
        <v>248</v>
      </c>
      <c r="I44" s="558" t="s">
        <v>248</v>
      </c>
      <c r="J44" s="343" t="s">
        <v>409</v>
      </c>
      <c r="K44" s="558" t="s">
        <v>248</v>
      </c>
      <c r="L44" s="558" t="s">
        <v>248</v>
      </c>
      <c r="M44" s="558" t="s">
        <v>248</v>
      </c>
      <c r="N44" s="558" t="s">
        <v>248</v>
      </c>
      <c r="O44" s="558" t="s">
        <v>248</v>
      </c>
      <c r="P44" s="558" t="s">
        <v>248</v>
      </c>
      <c r="Q44" s="558" t="s">
        <v>248</v>
      </c>
      <c r="R44" s="559" t="s">
        <v>248</v>
      </c>
      <c r="S44" s="172"/>
    </row>
    <row r="45" spans="1:19" ht="15.75" customHeight="1">
      <c r="A45" s="562" t="s">
        <v>686</v>
      </c>
      <c r="B45" s="558" t="s">
        <v>248</v>
      </c>
      <c r="C45" s="558" t="s">
        <v>248</v>
      </c>
      <c r="D45" s="558" t="s">
        <v>248</v>
      </c>
      <c r="E45" s="558" t="s">
        <v>248</v>
      </c>
      <c r="F45" s="558" t="s">
        <v>248</v>
      </c>
      <c r="G45" s="558" t="s">
        <v>248</v>
      </c>
      <c r="H45" s="558" t="s">
        <v>248</v>
      </c>
      <c r="I45" s="558" t="s">
        <v>248</v>
      </c>
      <c r="J45" s="343" t="s">
        <v>409</v>
      </c>
      <c r="K45" s="558" t="s">
        <v>248</v>
      </c>
      <c r="L45" s="558" t="s">
        <v>248</v>
      </c>
      <c r="M45" s="558" t="s">
        <v>248</v>
      </c>
      <c r="N45" s="558" t="s">
        <v>248</v>
      </c>
      <c r="O45" s="558" t="s">
        <v>248</v>
      </c>
      <c r="P45" s="558" t="s">
        <v>248</v>
      </c>
      <c r="Q45" s="558" t="s">
        <v>248</v>
      </c>
      <c r="R45" s="559" t="s">
        <v>248</v>
      </c>
      <c r="S45" s="172"/>
    </row>
    <row r="46" spans="1:19" ht="15.75" customHeight="1">
      <c r="A46" s="562" t="s">
        <v>687</v>
      </c>
      <c r="B46" s="558" t="s">
        <v>248</v>
      </c>
      <c r="C46" s="558" t="s">
        <v>248</v>
      </c>
      <c r="D46" s="558" t="s">
        <v>248</v>
      </c>
      <c r="E46" s="558" t="s">
        <v>248</v>
      </c>
      <c r="F46" s="558" t="s">
        <v>248</v>
      </c>
      <c r="G46" s="558" t="s">
        <v>248</v>
      </c>
      <c r="H46" s="558" t="s">
        <v>248</v>
      </c>
      <c r="I46" s="558" t="s">
        <v>248</v>
      </c>
      <c r="J46" s="343" t="s">
        <v>409</v>
      </c>
      <c r="K46" s="558" t="s">
        <v>248</v>
      </c>
      <c r="L46" s="558" t="s">
        <v>248</v>
      </c>
      <c r="M46" s="558" t="s">
        <v>248</v>
      </c>
      <c r="N46" s="558" t="s">
        <v>248</v>
      </c>
      <c r="O46" s="558" t="s">
        <v>248</v>
      </c>
      <c r="P46" s="558" t="s">
        <v>248</v>
      </c>
      <c r="Q46" s="558" t="s">
        <v>248</v>
      </c>
      <c r="R46" s="559" t="s">
        <v>248</v>
      </c>
      <c r="S46" s="172"/>
    </row>
    <row r="47" spans="1:19" ht="15.75" customHeight="1">
      <c r="A47" s="557" t="s">
        <v>746</v>
      </c>
      <c r="B47" s="745" t="s">
        <v>409</v>
      </c>
      <c r="C47" s="745" t="s">
        <v>409</v>
      </c>
      <c r="D47" s="745" t="s">
        <v>409</v>
      </c>
      <c r="E47" s="746" t="s">
        <v>248</v>
      </c>
      <c r="F47" s="745" t="s">
        <v>409</v>
      </c>
      <c r="G47" s="745" t="s">
        <v>409</v>
      </c>
      <c r="H47" s="745" t="s">
        <v>409</v>
      </c>
      <c r="I47" s="745" t="s">
        <v>409</v>
      </c>
      <c r="J47" s="558" t="s">
        <v>248</v>
      </c>
      <c r="K47" s="745" t="s">
        <v>409</v>
      </c>
      <c r="L47" s="745" t="s">
        <v>409</v>
      </c>
      <c r="M47" s="558" t="s">
        <v>248</v>
      </c>
      <c r="N47" s="558" t="s">
        <v>248</v>
      </c>
      <c r="O47" s="745" t="s">
        <v>409</v>
      </c>
      <c r="P47" s="745" t="s">
        <v>409</v>
      </c>
      <c r="Q47" s="745" t="s">
        <v>409</v>
      </c>
      <c r="R47" s="747" t="s">
        <v>409</v>
      </c>
      <c r="S47" s="172"/>
    </row>
    <row r="48" spans="1:19" ht="15.75" customHeight="1">
      <c r="A48" s="557" t="s">
        <v>719</v>
      </c>
      <c r="B48" s="558" t="s">
        <v>248</v>
      </c>
      <c r="C48" s="558" t="s">
        <v>248</v>
      </c>
      <c r="D48" s="558" t="s">
        <v>248</v>
      </c>
      <c r="E48" s="558" t="s">
        <v>248</v>
      </c>
      <c r="F48" s="343" t="s">
        <v>409</v>
      </c>
      <c r="G48" s="343" t="s">
        <v>409</v>
      </c>
      <c r="H48" s="343" t="s">
        <v>409</v>
      </c>
      <c r="I48" s="343" t="s">
        <v>409</v>
      </c>
      <c r="J48" s="558" t="s">
        <v>248</v>
      </c>
      <c r="K48" s="343" t="s">
        <v>409</v>
      </c>
      <c r="L48" s="343" t="s">
        <v>409</v>
      </c>
      <c r="M48" s="558" t="s">
        <v>248</v>
      </c>
      <c r="N48" s="558" t="s">
        <v>248</v>
      </c>
      <c r="O48" s="558" t="s">
        <v>248</v>
      </c>
      <c r="P48" s="558" t="s">
        <v>248</v>
      </c>
      <c r="Q48" s="558" t="s">
        <v>248</v>
      </c>
      <c r="R48" s="559" t="s">
        <v>248</v>
      </c>
      <c r="S48" s="172"/>
    </row>
    <row r="49" spans="1:19" ht="15.75" customHeight="1">
      <c r="A49" s="557" t="s">
        <v>720</v>
      </c>
      <c r="B49" s="558" t="s">
        <v>248</v>
      </c>
      <c r="C49" s="558" t="s">
        <v>248</v>
      </c>
      <c r="D49" s="558" t="s">
        <v>248</v>
      </c>
      <c r="E49" s="558" t="s">
        <v>248</v>
      </c>
      <c r="F49" s="343" t="s">
        <v>409</v>
      </c>
      <c r="G49" s="343" t="s">
        <v>409</v>
      </c>
      <c r="H49" s="343" t="s">
        <v>409</v>
      </c>
      <c r="I49" s="343" t="s">
        <v>409</v>
      </c>
      <c r="J49" s="558" t="s">
        <v>248</v>
      </c>
      <c r="K49" s="343" t="s">
        <v>409</v>
      </c>
      <c r="L49" s="343" t="s">
        <v>409</v>
      </c>
      <c r="M49" s="558" t="s">
        <v>248</v>
      </c>
      <c r="N49" s="558" t="s">
        <v>248</v>
      </c>
      <c r="O49" s="558" t="s">
        <v>248</v>
      </c>
      <c r="P49" s="558" t="s">
        <v>248</v>
      </c>
      <c r="Q49" s="558" t="s">
        <v>248</v>
      </c>
      <c r="R49" s="559" t="s">
        <v>248</v>
      </c>
      <c r="S49" s="172"/>
    </row>
    <row r="50" spans="1:19" ht="15.75" customHeight="1">
      <c r="A50" s="557" t="s">
        <v>721</v>
      </c>
      <c r="B50" s="558" t="s">
        <v>248</v>
      </c>
      <c r="C50" s="558" t="s">
        <v>248</v>
      </c>
      <c r="D50" s="558" t="s">
        <v>248</v>
      </c>
      <c r="E50" s="558" t="s">
        <v>248</v>
      </c>
      <c r="F50" s="343" t="s">
        <v>409</v>
      </c>
      <c r="G50" s="343" t="s">
        <v>409</v>
      </c>
      <c r="H50" s="343" t="s">
        <v>409</v>
      </c>
      <c r="I50" s="343" t="s">
        <v>409</v>
      </c>
      <c r="J50" s="558" t="s">
        <v>248</v>
      </c>
      <c r="K50" s="343" t="s">
        <v>409</v>
      </c>
      <c r="L50" s="343" t="s">
        <v>409</v>
      </c>
      <c r="M50" s="558" t="s">
        <v>248</v>
      </c>
      <c r="N50" s="558" t="s">
        <v>248</v>
      </c>
      <c r="O50" s="558" t="s">
        <v>248</v>
      </c>
      <c r="P50" s="558" t="s">
        <v>248</v>
      </c>
      <c r="Q50" s="558" t="s">
        <v>248</v>
      </c>
      <c r="R50" s="559" t="s">
        <v>248</v>
      </c>
      <c r="S50" s="172"/>
    </row>
    <row r="51" spans="1:19" ht="15.75" customHeight="1">
      <c r="A51" s="557" t="s">
        <v>722</v>
      </c>
      <c r="B51" s="558" t="s">
        <v>248</v>
      </c>
      <c r="C51" s="558" t="s">
        <v>248</v>
      </c>
      <c r="D51" s="558" t="s">
        <v>248</v>
      </c>
      <c r="E51" s="558" t="s">
        <v>248</v>
      </c>
      <c r="F51" s="343" t="s">
        <v>409</v>
      </c>
      <c r="G51" s="343" t="s">
        <v>409</v>
      </c>
      <c r="H51" s="343" t="s">
        <v>409</v>
      </c>
      <c r="I51" s="343" t="s">
        <v>409</v>
      </c>
      <c r="J51" s="558" t="s">
        <v>248</v>
      </c>
      <c r="K51" s="343" t="s">
        <v>409</v>
      </c>
      <c r="L51" s="343" t="s">
        <v>409</v>
      </c>
      <c r="M51" s="558" t="s">
        <v>248</v>
      </c>
      <c r="N51" s="558" t="s">
        <v>248</v>
      </c>
      <c r="O51" s="558" t="s">
        <v>248</v>
      </c>
      <c r="P51" s="558" t="s">
        <v>248</v>
      </c>
      <c r="Q51" s="558" t="s">
        <v>248</v>
      </c>
      <c r="R51" s="559" t="s">
        <v>248</v>
      </c>
      <c r="S51" s="172"/>
    </row>
    <row r="52" spans="1:19" ht="15.75" customHeight="1">
      <c r="A52" s="557" t="s">
        <v>723</v>
      </c>
      <c r="B52" s="558" t="s">
        <v>248</v>
      </c>
      <c r="C52" s="558" t="s">
        <v>248</v>
      </c>
      <c r="D52" s="558" t="s">
        <v>248</v>
      </c>
      <c r="E52" s="558" t="s">
        <v>248</v>
      </c>
      <c r="F52" s="343" t="s">
        <v>409</v>
      </c>
      <c r="G52" s="343" t="s">
        <v>409</v>
      </c>
      <c r="H52" s="343" t="s">
        <v>409</v>
      </c>
      <c r="I52" s="343" t="s">
        <v>409</v>
      </c>
      <c r="J52" s="558" t="s">
        <v>248</v>
      </c>
      <c r="K52" s="343" t="s">
        <v>409</v>
      </c>
      <c r="L52" s="343" t="s">
        <v>409</v>
      </c>
      <c r="M52" s="558" t="s">
        <v>248</v>
      </c>
      <c r="N52" s="558" t="s">
        <v>248</v>
      </c>
      <c r="O52" s="558" t="s">
        <v>248</v>
      </c>
      <c r="P52" s="558" t="s">
        <v>248</v>
      </c>
      <c r="Q52" s="558" t="s">
        <v>248</v>
      </c>
      <c r="R52" s="559" t="s">
        <v>248</v>
      </c>
      <c r="S52" s="172"/>
    </row>
    <row r="53" spans="1:19" ht="15.75" customHeight="1">
      <c r="A53" s="557" t="s">
        <v>724</v>
      </c>
      <c r="B53" s="558" t="s">
        <v>248</v>
      </c>
      <c r="C53" s="558" t="s">
        <v>248</v>
      </c>
      <c r="D53" s="558" t="s">
        <v>248</v>
      </c>
      <c r="E53" s="558" t="s">
        <v>248</v>
      </c>
      <c r="F53" s="343" t="s">
        <v>409</v>
      </c>
      <c r="G53" s="343" t="s">
        <v>409</v>
      </c>
      <c r="H53" s="343" t="s">
        <v>409</v>
      </c>
      <c r="I53" s="343" t="s">
        <v>409</v>
      </c>
      <c r="J53" s="558" t="s">
        <v>248</v>
      </c>
      <c r="K53" s="343" t="s">
        <v>409</v>
      </c>
      <c r="L53" s="343" t="s">
        <v>409</v>
      </c>
      <c r="M53" s="558" t="s">
        <v>248</v>
      </c>
      <c r="N53" s="558" t="s">
        <v>248</v>
      </c>
      <c r="O53" s="558" t="s">
        <v>248</v>
      </c>
      <c r="P53" s="558" t="s">
        <v>248</v>
      </c>
      <c r="Q53" s="558" t="s">
        <v>248</v>
      </c>
      <c r="R53" s="559" t="s">
        <v>248</v>
      </c>
      <c r="S53" s="172"/>
    </row>
    <row r="54" spans="1:19" ht="15.75" customHeight="1">
      <c r="A54" s="557" t="s">
        <v>725</v>
      </c>
      <c r="B54" s="558" t="s">
        <v>248</v>
      </c>
      <c r="C54" s="558" t="s">
        <v>248</v>
      </c>
      <c r="D54" s="558" t="s">
        <v>248</v>
      </c>
      <c r="E54" s="558" t="s">
        <v>248</v>
      </c>
      <c r="F54" s="343" t="s">
        <v>409</v>
      </c>
      <c r="G54" s="343" t="s">
        <v>409</v>
      </c>
      <c r="H54" s="343" t="s">
        <v>409</v>
      </c>
      <c r="I54" s="343" t="s">
        <v>409</v>
      </c>
      <c r="J54" s="558" t="s">
        <v>248</v>
      </c>
      <c r="K54" s="343" t="s">
        <v>409</v>
      </c>
      <c r="L54" s="343" t="s">
        <v>409</v>
      </c>
      <c r="M54" s="558" t="s">
        <v>248</v>
      </c>
      <c r="N54" s="558" t="s">
        <v>248</v>
      </c>
      <c r="O54" s="558" t="s">
        <v>248</v>
      </c>
      <c r="P54" s="558" t="s">
        <v>248</v>
      </c>
      <c r="Q54" s="558" t="s">
        <v>248</v>
      </c>
      <c r="R54" s="559" t="s">
        <v>248</v>
      </c>
      <c r="S54" s="172"/>
    </row>
    <row r="55" spans="1:19" ht="15.75" customHeight="1">
      <c r="A55" s="557" t="s">
        <v>726</v>
      </c>
      <c r="B55" s="558" t="s">
        <v>248</v>
      </c>
      <c r="C55" s="558" t="s">
        <v>248</v>
      </c>
      <c r="D55" s="558" t="s">
        <v>248</v>
      </c>
      <c r="E55" s="558" t="s">
        <v>248</v>
      </c>
      <c r="F55" s="343" t="s">
        <v>409</v>
      </c>
      <c r="G55" s="343" t="s">
        <v>409</v>
      </c>
      <c r="H55" s="343" t="s">
        <v>409</v>
      </c>
      <c r="I55" s="343" t="s">
        <v>409</v>
      </c>
      <c r="J55" s="558" t="s">
        <v>248</v>
      </c>
      <c r="K55" s="343" t="s">
        <v>409</v>
      </c>
      <c r="L55" s="343" t="s">
        <v>409</v>
      </c>
      <c r="M55" s="558" t="s">
        <v>248</v>
      </c>
      <c r="N55" s="558" t="s">
        <v>248</v>
      </c>
      <c r="O55" s="558" t="s">
        <v>248</v>
      </c>
      <c r="P55" s="558" t="s">
        <v>248</v>
      </c>
      <c r="Q55" s="558" t="s">
        <v>248</v>
      </c>
      <c r="R55" s="559" t="s">
        <v>248</v>
      </c>
      <c r="S55" s="172"/>
    </row>
    <row r="56" spans="1:19" ht="15.75" customHeight="1">
      <c r="A56" s="557" t="s">
        <v>727</v>
      </c>
      <c r="B56" s="558" t="s">
        <v>248</v>
      </c>
      <c r="C56" s="558" t="s">
        <v>248</v>
      </c>
      <c r="D56" s="558" t="s">
        <v>248</v>
      </c>
      <c r="E56" s="558" t="s">
        <v>248</v>
      </c>
      <c r="F56" s="343" t="s">
        <v>409</v>
      </c>
      <c r="G56" s="343" t="s">
        <v>409</v>
      </c>
      <c r="H56" s="343" t="s">
        <v>409</v>
      </c>
      <c r="I56" s="343" t="s">
        <v>409</v>
      </c>
      <c r="J56" s="558" t="s">
        <v>248</v>
      </c>
      <c r="K56" s="343" t="s">
        <v>409</v>
      </c>
      <c r="L56" s="343" t="s">
        <v>409</v>
      </c>
      <c r="M56" s="558" t="s">
        <v>248</v>
      </c>
      <c r="N56" s="558" t="s">
        <v>248</v>
      </c>
      <c r="O56" s="558" t="s">
        <v>248</v>
      </c>
      <c r="P56" s="558" t="s">
        <v>248</v>
      </c>
      <c r="Q56" s="558" t="s">
        <v>248</v>
      </c>
      <c r="R56" s="559" t="s">
        <v>248</v>
      </c>
      <c r="S56" s="172"/>
    </row>
    <row r="57" spans="1:19" ht="15.75" customHeight="1">
      <c r="A57" s="557" t="s">
        <v>728</v>
      </c>
      <c r="B57" s="558" t="s">
        <v>248</v>
      </c>
      <c r="C57" s="558" t="s">
        <v>248</v>
      </c>
      <c r="D57" s="558" t="s">
        <v>248</v>
      </c>
      <c r="E57" s="558" t="s">
        <v>248</v>
      </c>
      <c r="F57" s="343" t="s">
        <v>409</v>
      </c>
      <c r="G57" s="343" t="s">
        <v>409</v>
      </c>
      <c r="H57" s="343" t="s">
        <v>409</v>
      </c>
      <c r="I57" s="343" t="s">
        <v>409</v>
      </c>
      <c r="J57" s="558" t="s">
        <v>248</v>
      </c>
      <c r="K57" s="343" t="s">
        <v>409</v>
      </c>
      <c r="L57" s="343" t="s">
        <v>409</v>
      </c>
      <c r="M57" s="558" t="s">
        <v>248</v>
      </c>
      <c r="N57" s="558" t="s">
        <v>248</v>
      </c>
      <c r="O57" s="558" t="s">
        <v>248</v>
      </c>
      <c r="P57" s="558" t="s">
        <v>248</v>
      </c>
      <c r="Q57" s="558" t="s">
        <v>248</v>
      </c>
      <c r="R57" s="559" t="s">
        <v>248</v>
      </c>
      <c r="S57" s="172"/>
    </row>
    <row r="58" spans="1:19" ht="15.75" customHeight="1">
      <c r="A58" s="557" t="s">
        <v>729</v>
      </c>
      <c r="B58" s="558" t="s">
        <v>248</v>
      </c>
      <c r="C58" s="558" t="s">
        <v>248</v>
      </c>
      <c r="D58" s="558" t="s">
        <v>248</v>
      </c>
      <c r="E58" s="558" t="s">
        <v>248</v>
      </c>
      <c r="F58" s="343" t="s">
        <v>409</v>
      </c>
      <c r="G58" s="343" t="s">
        <v>409</v>
      </c>
      <c r="H58" s="343" t="s">
        <v>409</v>
      </c>
      <c r="I58" s="343" t="s">
        <v>409</v>
      </c>
      <c r="J58" s="558" t="s">
        <v>248</v>
      </c>
      <c r="K58" s="343" t="s">
        <v>409</v>
      </c>
      <c r="L58" s="343" t="s">
        <v>409</v>
      </c>
      <c r="M58" s="558" t="s">
        <v>248</v>
      </c>
      <c r="N58" s="558" t="s">
        <v>248</v>
      </c>
      <c r="O58" s="558" t="s">
        <v>248</v>
      </c>
      <c r="P58" s="558" t="s">
        <v>248</v>
      </c>
      <c r="Q58" s="558" t="s">
        <v>248</v>
      </c>
      <c r="R58" s="559" t="s">
        <v>248</v>
      </c>
      <c r="S58" s="172"/>
    </row>
    <row r="59" spans="1:19" ht="15.75" customHeight="1">
      <c r="A59" s="557" t="s">
        <v>730</v>
      </c>
      <c r="B59" s="558" t="s">
        <v>248</v>
      </c>
      <c r="C59" s="558" t="s">
        <v>248</v>
      </c>
      <c r="D59" s="558" t="s">
        <v>248</v>
      </c>
      <c r="E59" s="558" t="s">
        <v>248</v>
      </c>
      <c r="F59" s="343" t="s">
        <v>409</v>
      </c>
      <c r="G59" s="343" t="s">
        <v>409</v>
      </c>
      <c r="H59" s="343" t="s">
        <v>409</v>
      </c>
      <c r="I59" s="343" t="s">
        <v>409</v>
      </c>
      <c r="J59" s="558" t="s">
        <v>248</v>
      </c>
      <c r="K59" s="343" t="s">
        <v>409</v>
      </c>
      <c r="L59" s="343" t="s">
        <v>409</v>
      </c>
      <c r="M59" s="558" t="s">
        <v>248</v>
      </c>
      <c r="N59" s="558" t="s">
        <v>248</v>
      </c>
      <c r="O59" s="558" t="s">
        <v>248</v>
      </c>
      <c r="P59" s="558" t="s">
        <v>248</v>
      </c>
      <c r="Q59" s="558" t="s">
        <v>248</v>
      </c>
      <c r="R59" s="559" t="s">
        <v>248</v>
      </c>
      <c r="S59" s="172"/>
    </row>
    <row r="60" spans="1:19" ht="15.75" customHeight="1">
      <c r="A60" s="562"/>
      <c r="B60" s="558"/>
      <c r="C60" s="558"/>
      <c r="D60" s="558"/>
      <c r="E60" s="558"/>
      <c r="F60" s="558"/>
      <c r="G60" s="558"/>
      <c r="H60" s="558"/>
      <c r="I60" s="558"/>
      <c r="J60" s="563"/>
      <c r="K60" s="558"/>
      <c r="L60" s="558"/>
      <c r="M60" s="558"/>
      <c r="N60" s="558"/>
      <c r="O60" s="558"/>
      <c r="P60" s="558"/>
      <c r="Q60" s="558"/>
      <c r="R60" s="559"/>
      <c r="S60" s="172"/>
    </row>
    <row r="61" spans="1:19" ht="12.75">
      <c r="A61" s="908" t="s">
        <v>410</v>
      </c>
      <c r="B61" s="909"/>
      <c r="C61" s="909"/>
      <c r="D61" s="909"/>
      <c r="E61" s="909"/>
      <c r="F61" s="909"/>
      <c r="G61" s="909"/>
      <c r="H61" s="909"/>
      <c r="I61" s="909"/>
      <c r="J61" s="909"/>
      <c r="K61" s="909"/>
      <c r="L61" s="909"/>
      <c r="M61" s="909"/>
      <c r="N61" s="909"/>
      <c r="O61" s="909"/>
      <c r="P61" s="909"/>
      <c r="Q61" s="909"/>
      <c r="R61" s="910"/>
      <c r="S61" s="172"/>
    </row>
    <row r="62" spans="1:19" ht="13.5" thickBot="1">
      <c r="A62" s="911" t="s">
        <v>411</v>
      </c>
      <c r="B62" s="912"/>
      <c r="C62" s="912"/>
      <c r="D62" s="912"/>
      <c r="E62" s="912"/>
      <c r="F62" s="912"/>
      <c r="G62" s="912"/>
      <c r="H62" s="912"/>
      <c r="I62" s="912"/>
      <c r="J62" s="912"/>
      <c r="K62" s="912"/>
      <c r="L62" s="912"/>
      <c r="M62" s="912"/>
      <c r="N62" s="912"/>
      <c r="O62" s="912"/>
      <c r="P62" s="912"/>
      <c r="Q62" s="912"/>
      <c r="R62" s="913"/>
      <c r="S62" s="172"/>
    </row>
    <row r="63" spans="1:19" ht="12.75">
      <c r="A63" s="199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</row>
    <row r="64" spans="1:19" ht="12.75">
      <c r="A64" s="199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</row>
    <row r="65" spans="1:19" ht="12.75">
      <c r="A65" s="199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</row>
    <row r="66" spans="1:19" ht="12.75">
      <c r="A66" s="199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</row>
    <row r="67" spans="1:19" ht="12.75">
      <c r="A67" s="199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</row>
    <row r="68" spans="1:19" ht="12.75">
      <c r="A68" s="199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</row>
  </sheetData>
  <sheetProtection/>
  <mergeCells count="5">
    <mergeCell ref="A1:A3"/>
    <mergeCell ref="B1:R3"/>
    <mergeCell ref="A4:A7"/>
    <mergeCell ref="A61:R61"/>
    <mergeCell ref="A62:R62"/>
  </mergeCells>
  <printOptions/>
  <pageMargins left="0.75" right="0.25" top="0.5" bottom="0.5" header="0.3" footer="0.3"/>
  <pageSetup horizontalDpi="600" verticalDpi="600" orientation="landscape" scale="55" r:id="rId1"/>
  <headerFooter>
    <oddHeader>&amp;C&amp;"Arial,Bold"&amp;18Tile and Stone Installation Systems - MAPEI 2024 U.S. Price List</oddHeader>
    <oddFooter>&amp;LPrice List Effective: February 1, 2024
Master Document&amp;C
&amp;P-2&amp;RMAPEI Corporation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G62" sqref="G62"/>
    </sheetView>
  </sheetViews>
  <sheetFormatPr defaultColWidth="9.140625" defaultRowHeight="12.75"/>
  <cols>
    <col min="13" max="13" width="5.140625" style="0" customWidth="1"/>
    <col min="14" max="19" width="9.140625" style="0" hidden="1" customWidth="1"/>
  </cols>
  <sheetData/>
  <sheetProtection/>
  <printOptions/>
  <pageMargins left="0.75" right="0.25" top="0.5" bottom="0.5" header="0.3" footer="0.3"/>
  <pageSetup horizontalDpi="600" verticalDpi="600" orientation="portrait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mtemp2</dc:creator>
  <cp:keywords/>
  <dc:description/>
  <cp:lastModifiedBy>Janet Bruno</cp:lastModifiedBy>
  <cp:lastPrinted>2024-01-22T20:07:31Z</cp:lastPrinted>
  <dcterms:created xsi:type="dcterms:W3CDTF">2006-10-02T14:17:40Z</dcterms:created>
  <dcterms:modified xsi:type="dcterms:W3CDTF">2024-02-02T16:35:26Z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0x0101000D67908E0F6CEB4EBA1A012424B53613</vt:lpwstr>
  </property>
</Properties>
</file>